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tabRatio="936" firstSheet="2" activeTab="5"/>
  </bookViews>
  <sheets>
    <sheet name="1-预总封" sheetId="29" state="hidden" r:id="rId1"/>
    <sheet name="2-控制价" sheetId="39" state="hidden" r:id="rId2"/>
    <sheet name="4-汇总表" sheetId="37" r:id="rId3"/>
    <sheet name="5-清单-封面" sheetId="38" state="hidden" r:id="rId4"/>
    <sheet name="监测费用" sheetId="53" r:id="rId5"/>
    <sheet name="检测费用" sheetId="54" r:id="rId6"/>
    <sheet name="6-审批表" sheetId="44" state="hidden" r:id="rId7"/>
    <sheet name="8-送达回证" sheetId="32" state="hidden" r:id="rId8"/>
    <sheet name="原版" sheetId="48" state="hidden" r:id="rId9"/>
  </sheets>
  <externalReferences>
    <externalReference r:id="rId10"/>
  </externalReferences>
  <definedNames>
    <definedName name="__xlfn.IFERROR" hidden="1">#NAME?</definedName>
    <definedName name="a" localSheetId="1">EVALUATE([1]计算式!XFC1)</definedName>
    <definedName name="a" localSheetId="3">EVALUATE([1]计算式!XFC1)</definedName>
    <definedName name="a" localSheetId="6">EVALUATE(#REF!)</definedName>
    <definedName name="a">EVALUATE(#REF!)</definedName>
    <definedName name="aa" localSheetId="6">EVALUATE(#REF!)</definedName>
    <definedName name="aa">EVALUATE(#REF!)</definedName>
    <definedName name="AddBkmk10021_14" localSheetId="1">'2-控制价'!$R$14</definedName>
    <definedName name="AddBkmk10022_16" localSheetId="1">'2-控制价'!#REF!</definedName>
    <definedName name="AddBkmk10028_17" localSheetId="1">'2-控制价'!$R$21</definedName>
    <definedName name="AddBkmk10030_19" localSheetId="1">'2-控制价'!$R$26</definedName>
    <definedName name="AddBkmk10031_18" localSheetId="1">'2-控制价'!$T$21</definedName>
    <definedName name="AddBkmk10033_20" localSheetId="1">'2-控制价'!$T$26</definedName>
    <definedName name="Capitalization_13" localSheetId="1">'2-控制价'!$R$10</definedName>
    <definedName name="m" localSheetId="1">EVALUATE([1]计算式!B1)</definedName>
    <definedName name="m" localSheetId="3">EVALUATE([1]计算式!B1)</definedName>
    <definedName name="m" localSheetId="6">EVALUATE(#REF!)</definedName>
    <definedName name="m">EVALUATE(#REF!)</definedName>
    <definedName name="MoneyTotal_12" localSheetId="1">'2-控制价'!$R$8</definedName>
    <definedName name="_xlnm.Print_Area" localSheetId="0">'1-预总封'!$A$1:$I$25</definedName>
    <definedName name="_xlnm.Print_Area" localSheetId="1">'2-控制价'!$A$1:$P$40</definedName>
    <definedName name="_xlnm.Print_Area" localSheetId="2">'4-汇总表'!$A$1:$D$9</definedName>
    <definedName name="_xlnm.Print_Area" localSheetId="3">'5-清单-封面'!$A$1:$I$44</definedName>
    <definedName name="_xlnm.Print_Area" localSheetId="6">'6-审批表'!$A$1:$H$39</definedName>
    <definedName name="_xlnm.Print_Area" localSheetId="7">'8-送达回证'!$A$1:$E$13</definedName>
    <definedName name="_xlnm.Print_Titles" localSheetId="2">'4-汇总表'!$1:$5</definedName>
    <definedName name="PrjName_11" localSheetId="1">'2-控制价'!$Q$3</definedName>
    <definedName name="_xlnm.Print_Area" localSheetId="4">监测费用!$A$1:$H$9</definedName>
    <definedName name="_xlnm.Print_Area" localSheetId="5">检测费用!$A$1:$H$49</definedName>
    <definedName name="_xlnm.Print_Titles" localSheetId="5">检测费用!$1:$3</definedName>
  </definedNames>
  <calcPr calcId="144525"/>
</workbook>
</file>

<file path=xl/comments1.xml><?xml version="1.0" encoding="utf-8"?>
<comments xmlns="http://schemas.openxmlformats.org/spreadsheetml/2006/main">
  <authors>
    <author>hlc</author>
  </authors>
  <commentList>
    <comment ref="L2" authorId="0">
      <text>
        <r>
          <rPr>
            <b/>
            <sz val="9"/>
            <rFont val="宋体"/>
            <charset val="134"/>
          </rPr>
          <t>hlc:</t>
        </r>
        <r>
          <rPr>
            <sz val="9"/>
            <rFont val="宋体"/>
            <charset val="134"/>
          </rPr>
          <t xml:space="preserve">
根据进度横道图，垫层计管座施工约为10m/d,则底板是施工时间约为29天，预计完成时间为开工第27+29=56天</t>
        </r>
      </text>
    </comment>
  </commentList>
</comments>
</file>

<file path=xl/sharedStrings.xml><?xml version="1.0" encoding="utf-8"?>
<sst xmlns="http://schemas.openxmlformats.org/spreadsheetml/2006/main" count="337" uniqueCount="221">
  <si>
    <t>深圳音乐学院排洪渠改造及输水管保护工程监测及检测</t>
  </si>
  <si>
    <t>预算【编制】报告书</t>
  </si>
  <si>
    <t>华仑诚[YB]2020-634-56</t>
  </si>
  <si>
    <t xml:space="preserve">                            </t>
  </si>
  <si>
    <t xml:space="preserve">                              </t>
  </si>
  <si>
    <t>深圳华仑诚工程管理有限公司</t>
  </si>
  <si>
    <t>深圳音乐学院排洪渠改造及输水管保护工程监测</t>
  </si>
  <si>
    <t>华仑诚[YB]2020-634-41</t>
  </si>
  <si>
    <t>招 标 控 制 价</t>
  </si>
  <si>
    <t>招标人:</t>
  </si>
  <si>
    <t>深圳市南山区建筑工务署</t>
  </si>
  <si>
    <t>工程造价
咨询人：</t>
  </si>
  <si>
    <t>(单位盖章)</t>
  </si>
  <si>
    <t>(单位资质专用章)</t>
  </si>
  <si>
    <t>法定代表人或其授权人:</t>
  </si>
  <si>
    <t>或其授权人:</t>
  </si>
  <si>
    <t>(签字或盖章)</t>
  </si>
  <si>
    <t>编制人:</t>
  </si>
  <si>
    <t>复核人：</t>
  </si>
  <si>
    <t>(造价人员签字盖专用章)</t>
  </si>
  <si>
    <t>(造价工程师签字盖专用章)</t>
  </si>
  <si>
    <t>编制时间：</t>
  </si>
  <si>
    <t>复核时间：</t>
  </si>
  <si>
    <t>工程造价预算编制汇总表</t>
  </si>
  <si>
    <t>工程名称：深圳音乐学院排洪渠改造及输水管保护工程监测及检测</t>
  </si>
  <si>
    <t>序号</t>
  </si>
  <si>
    <t>单位工程名称</t>
  </si>
  <si>
    <t>金额（元）</t>
  </si>
  <si>
    <t>备注</t>
  </si>
  <si>
    <t>一</t>
  </si>
  <si>
    <t>监测费用</t>
  </si>
  <si>
    <t>二</t>
  </si>
  <si>
    <t>检测费用</t>
  </si>
  <si>
    <t>三</t>
  </si>
  <si>
    <t>暂列金额</t>
  </si>
  <si>
    <t>四</t>
  </si>
  <si>
    <t>合计（一+二+三）</t>
  </si>
  <si>
    <t>工 程 量 清 单</t>
  </si>
  <si>
    <t>招  标  人:</t>
  </si>
  <si>
    <t>工程造价咨询人：</t>
  </si>
  <si>
    <t>(单位公章及资质专用章)</t>
  </si>
  <si>
    <t>法定代表人</t>
  </si>
  <si>
    <t>或其授权人   :</t>
  </si>
  <si>
    <t>编  制  人:</t>
  </si>
  <si>
    <t>复  核  人 ：</t>
  </si>
  <si>
    <t>编 制 时 间：</t>
  </si>
  <si>
    <t>复 核 时 间 ：</t>
  </si>
  <si>
    <t>监测费用明细表</t>
  </si>
  <si>
    <t>项目名称：深圳音乐学院排洪渠改造及输水管保护工程监测及检测</t>
  </si>
  <si>
    <t xml:space="preserve"> 项目名称</t>
  </si>
  <si>
    <t>单位</t>
  </si>
  <si>
    <t>工程量</t>
  </si>
  <si>
    <t>工作量</t>
  </si>
  <si>
    <t>单价（元）</t>
  </si>
  <si>
    <t>总价（元）</t>
  </si>
  <si>
    <t>一、监测预埋件设备材料费、埋设及监测费用</t>
  </si>
  <si>
    <t>沉降监测（垂直位移）</t>
  </si>
  <si>
    <t>点×次</t>
  </si>
  <si>
    <t>38×68</t>
  </si>
  <si>
    <t>水平监测（水平位移）</t>
  </si>
  <si>
    <t>水平深层</t>
  </si>
  <si>
    <t>米×次</t>
  </si>
  <si>
    <t>152×68</t>
  </si>
  <si>
    <t>水位观测</t>
  </si>
  <si>
    <t>13×68</t>
  </si>
  <si>
    <t>输水管线监测费合计</t>
  </si>
  <si>
    <t>检测费用明细表</t>
  </si>
  <si>
    <t>名称</t>
  </si>
  <si>
    <t>检测
数量</t>
  </si>
  <si>
    <t>单价</t>
  </si>
  <si>
    <t>合价（元）</t>
  </si>
  <si>
    <t>工程部位</t>
  </si>
  <si>
    <t>一、主要原材料检测</t>
  </si>
  <si>
    <t>水泥</t>
  </si>
  <si>
    <t>混凝土、注浆</t>
  </si>
  <si>
    <t>凝结时间</t>
  </si>
  <si>
    <t>项</t>
  </si>
  <si>
    <t>标准稠度用水量</t>
  </si>
  <si>
    <t>安定性</t>
  </si>
  <si>
    <t>胶砂强度</t>
  </si>
  <si>
    <t>细度</t>
  </si>
  <si>
    <t>密度</t>
  </si>
  <si>
    <t>胶砂流动度</t>
  </si>
  <si>
    <t>三氧化硫</t>
  </si>
  <si>
    <t>烧失量</t>
  </si>
  <si>
    <t>不溶物</t>
  </si>
  <si>
    <t>碱含量</t>
  </si>
  <si>
    <t>游离氧化钙</t>
  </si>
  <si>
    <t>氯离子</t>
  </si>
  <si>
    <t>钢筋</t>
  </si>
  <si>
    <t>混凝土结构</t>
  </si>
  <si>
    <t>屈服强度、抗拉强度、断后伸长率、弯曲性能</t>
  </si>
  <si>
    <t>重量偏差</t>
  </si>
  <si>
    <t>强屈比</t>
  </si>
  <si>
    <t>超屈比</t>
  </si>
  <si>
    <t>最大力总延伸率</t>
  </si>
  <si>
    <t>反向弯曲性能</t>
  </si>
  <si>
    <t>焊接钢管</t>
  </si>
  <si>
    <t>输水管</t>
  </si>
  <si>
    <t>尺寸</t>
  </si>
  <si>
    <t>抗拉强度、断后伸长率</t>
  </si>
  <si>
    <t>二、中间产品检测</t>
  </si>
  <si>
    <t>焊接接头抗拉</t>
  </si>
  <si>
    <t>组</t>
  </si>
  <si>
    <t>砼试块抗压</t>
  </si>
  <si>
    <t>砼试块抗渗</t>
  </si>
  <si>
    <t>三、地基基础检测</t>
  </si>
  <si>
    <t>圆锥动力触探</t>
  </si>
  <si>
    <t>点</t>
  </si>
  <si>
    <t>排泥井、阀门井</t>
  </si>
  <si>
    <t>雍水堰</t>
  </si>
  <si>
    <t>K0+000~K0+260新建箱涵</t>
  </si>
  <si>
    <t>右岸悬臂式挡墙</t>
  </si>
  <si>
    <t>平板荷载</t>
  </si>
  <si>
    <t>输水管+新建箱涵+挡墙基础等</t>
  </si>
  <si>
    <t>四、其它检测</t>
  </si>
  <si>
    <t>焊缝超声波探伤</t>
  </si>
  <si>
    <t>m</t>
  </si>
  <si>
    <t>钢管</t>
  </si>
  <si>
    <t>钢结构涂层附着力</t>
  </si>
  <si>
    <t>防腐涂层厚度</t>
  </si>
  <si>
    <t>构件</t>
  </si>
  <si>
    <t>射线/TOFD探伤</t>
  </si>
  <si>
    <t>焊接工艺评定（无损检测）</t>
  </si>
  <si>
    <t>涂层电火花检漏</t>
  </si>
  <si>
    <t>植筋抗拔试验</t>
  </si>
  <si>
    <t>个</t>
  </si>
  <si>
    <t>新旧箱涵结合处</t>
  </si>
  <si>
    <t>混凝土强度/回弹法</t>
  </si>
  <si>
    <t>测区</t>
  </si>
  <si>
    <t>构筑物结构</t>
  </si>
  <si>
    <t>水压试验</t>
  </si>
  <si>
    <t>输水管道</t>
  </si>
  <si>
    <t>五、合计</t>
  </si>
  <si>
    <t>项目成果(报告)审批表</t>
  </si>
  <si>
    <t>项目名称</t>
  </si>
  <si>
    <t>项目编号</t>
  </si>
  <si>
    <t>委托单位</t>
  </si>
  <si>
    <t>打印份数</t>
  </si>
  <si>
    <t>4  电子文档：1</t>
  </si>
  <si>
    <t>项目负责人</t>
  </si>
  <si>
    <t>蔡晓曼</t>
  </si>
  <si>
    <t>项目成员</t>
  </si>
  <si>
    <t>项目成果
摘要</t>
  </si>
  <si>
    <t>一级审核</t>
  </si>
  <si>
    <t>审核意见：</t>
  </si>
  <si>
    <t>修改情况：</t>
  </si>
  <si>
    <t>审核人：</t>
  </si>
  <si>
    <t>日期：</t>
  </si>
  <si>
    <t>二级审核</t>
  </si>
  <si>
    <t>三级审核</t>
  </si>
  <si>
    <t>总经理审批</t>
  </si>
  <si>
    <t>绩效
比例分配</t>
  </si>
  <si>
    <t>签字：</t>
  </si>
  <si>
    <t>打印人</t>
  </si>
  <si>
    <t>打印时间</t>
  </si>
  <si>
    <t xml:space="preserve">     年    月    日</t>
  </si>
  <si>
    <t>送达报告人</t>
  </si>
  <si>
    <t>送达时间</t>
  </si>
  <si>
    <t>注：1、审核意见写不下可另附页。</t>
  </si>
  <si>
    <t>送达回证</t>
  </si>
  <si>
    <t>送件单位：</t>
  </si>
  <si>
    <t>送件人：</t>
  </si>
  <si>
    <t>收件单位</t>
  </si>
  <si>
    <t>深圳市水务局</t>
  </si>
  <si>
    <t>文件编号</t>
  </si>
  <si>
    <t>文件名称</t>
  </si>
  <si>
    <t>份 数</t>
  </si>
  <si>
    <t>收件人</t>
  </si>
  <si>
    <t>收件日期</t>
  </si>
  <si>
    <t>华仑诚[JS]2016--748</t>
  </si>
  <si>
    <t>关于“深圳市河道淤泥福永处理场二期
-污泥固化填埋区工程项目”
运营费用的审核情况说明</t>
  </si>
  <si>
    <t>2020年     月     日</t>
  </si>
  <si>
    <t>龙华区社会福利综合服务中心项目基坑、边坡支护及建筑主体工程监测明细表</t>
  </si>
  <si>
    <t>项目名称：龙华区社会福利综合服务中心项目基坑、边坡支护及建筑主体工程监测</t>
  </si>
  <si>
    <t>边坡工程量</t>
  </si>
  <si>
    <t>基坑工程量</t>
  </si>
  <si>
    <t>建筑主体工程量</t>
  </si>
  <si>
    <t>工作量合计</t>
  </si>
  <si>
    <t>一、监测预埋件设备材料费及埋设费用</t>
  </si>
  <si>
    <t>水平位移基准点埋设费</t>
  </si>
  <si>
    <t>《指导价》3.1.3</t>
  </si>
  <si>
    <t>高程基准网点埋设费</t>
  </si>
  <si>
    <t>《指导价》3.1.1</t>
  </si>
  <si>
    <t>水平位移观测点材料埋设费</t>
  </si>
  <si>
    <t>沉降观测点埋设费用</t>
  </si>
  <si>
    <t>主体观测点位预估</t>
  </si>
  <si>
    <t>测力计（锚杆锚索）材料费</t>
  </si>
  <si>
    <t>《指导价》3.1.7</t>
  </si>
  <si>
    <t>测力计（锚杆锚索）安装费</t>
  </si>
  <si>
    <t>测斜管埋设（桩内）</t>
  </si>
  <si>
    <t>9个点位，每点17m</t>
  </si>
  <si>
    <t>《指导价》3.1.5</t>
  </si>
  <si>
    <t>地下水位监测埋管</t>
  </si>
  <si>
    <t>7个点位，每孔12m</t>
  </si>
  <si>
    <t>《指导价》3.1.10</t>
  </si>
  <si>
    <t>地下水位观测清孔费</t>
  </si>
  <si>
    <t>孔</t>
  </si>
  <si>
    <t>小计：</t>
  </si>
  <si>
    <t>二、监测实物工作收费</t>
  </si>
  <si>
    <t>变形监测（水平位移）</t>
  </si>
  <si>
    <t>12×66</t>
  </si>
  <si>
    <t>14×53</t>
  </si>
  <si>
    <t>简单二等单向</t>
  </si>
  <si>
    <t>变形监测（垂直位移）</t>
  </si>
  <si>
    <t>锚杆应力监测</t>
  </si>
  <si>
    <t>4×53</t>
  </si>
  <si>
    <t>锚索应力监测</t>
  </si>
  <si>
    <t>6×53</t>
  </si>
  <si>
    <t>18×53</t>
  </si>
  <si>
    <t>深层侧向位移监测</t>
  </si>
  <si>
    <t>9×53</t>
  </si>
  <si>
    <t>基坑外地下水位观测</t>
  </si>
  <si>
    <t>3×53</t>
  </si>
  <si>
    <t>7×53</t>
  </si>
  <si>
    <t>路面管线沉降位移</t>
  </si>
  <si>
    <t>13×53</t>
  </si>
  <si>
    <t>周边建筑物道路沉降监测</t>
  </si>
  <si>
    <t>8×53</t>
  </si>
  <si>
    <t>35×21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</si>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</sst>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 "/>
    <numFmt numFmtId="179" formatCode="#,##0.00_);\(#,##0.00\)"/>
    <numFmt numFmtId="180" formatCode="0.0_ "/>
  </numFmts>
  <fonts count="72">
    <font>
      <sz val="12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22"/>
      <name val="楷体_GB2312"/>
      <charset val="134"/>
    </font>
    <font>
      <b/>
      <sz val="12"/>
      <name val="黑体"/>
      <charset val="134"/>
    </font>
    <font>
      <b/>
      <sz val="20"/>
      <name val="黑体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0"/>
      <name val="仿宋_GB2312"/>
      <charset val="134"/>
    </font>
    <font>
      <sz val="7.5"/>
      <name val="宋体"/>
      <charset val="134"/>
    </font>
    <font>
      <u/>
      <sz val="10"/>
      <name val="宋体"/>
      <charset val="134"/>
    </font>
    <font>
      <u/>
      <sz val="10.5"/>
      <name val="宋体"/>
      <charset val="134"/>
    </font>
    <font>
      <sz val="10.5"/>
      <color indexed="10"/>
      <name val="宋体"/>
      <charset val="134"/>
    </font>
    <font>
      <sz val="12"/>
      <color rgb="FFF8F8F8"/>
      <name val="宋体"/>
      <charset val="134"/>
    </font>
    <font>
      <sz val="12"/>
      <color rgb="FF0000FF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B0F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9"/>
      <color rgb="FFF8F8F8"/>
      <name val="Arial"/>
      <charset val="134"/>
    </font>
    <font>
      <sz val="10.5"/>
      <color indexed="8"/>
      <name val="宋体"/>
      <charset val="134"/>
    </font>
    <font>
      <sz val="16"/>
      <name val="宋体"/>
      <charset val="134"/>
    </font>
    <font>
      <b/>
      <u/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9"/>
      <name val="宋体"/>
      <charset val="134"/>
    </font>
    <font>
      <u/>
      <sz val="12"/>
      <name val="宋体"/>
      <charset val="134"/>
    </font>
    <font>
      <b/>
      <sz val="24"/>
      <name val="Times New Roman"/>
      <charset val="134"/>
    </font>
    <font>
      <b/>
      <sz val="24"/>
      <name val="黑体"/>
      <charset val="134"/>
    </font>
    <font>
      <sz val="12"/>
      <name val="黑体"/>
      <charset val="134"/>
    </font>
    <font>
      <b/>
      <sz val="26"/>
      <name val="Times New Roman"/>
      <charset val="134"/>
    </font>
    <font>
      <sz val="36"/>
      <name val="Times New Roman"/>
      <charset val="134"/>
    </font>
    <font>
      <sz val="14"/>
      <name val="Times New Roman"/>
      <charset val="134"/>
    </font>
    <font>
      <sz val="15"/>
      <name val="Times New Roman"/>
      <charset val="134"/>
    </font>
    <font>
      <b/>
      <sz val="36"/>
      <name val="Times New Roman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20" applyNumberFormat="0" applyAlignment="0" applyProtection="0">
      <alignment vertical="center"/>
    </xf>
    <xf numFmtId="0" fontId="59" fillId="5" borderId="21" applyNumberFormat="0" applyAlignment="0" applyProtection="0">
      <alignment vertical="center"/>
    </xf>
    <xf numFmtId="0" fontId="60" fillId="5" borderId="20" applyNumberFormat="0" applyAlignment="0" applyProtection="0">
      <alignment vertical="center"/>
    </xf>
    <xf numFmtId="0" fontId="61" fillId="6" borderId="2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/>
  </cellStyleXfs>
  <cellXfs count="2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0" xfId="51"/>
    <xf numFmtId="0" fontId="7" fillId="0" borderId="0" xfId="51" applyFont="1" applyAlignment="1">
      <alignment horizontal="center"/>
    </xf>
    <xf numFmtId="0" fontId="7" fillId="0" borderId="0" xfId="51" applyFont="1" applyAlignment="1"/>
    <xf numFmtId="0" fontId="0" fillId="0" borderId="0" xfId="51" applyAlignment="1">
      <alignment vertical="center"/>
    </xf>
    <xf numFmtId="0" fontId="0" fillId="0" borderId="0" xfId="51" applyBorder="1" applyAlignment="1">
      <alignment horizontal="left" vertical="center"/>
    </xf>
    <xf numFmtId="0" fontId="0" fillId="0" borderId="0" xfId="51" applyAlignment="1">
      <alignment horizontal="right" vertical="center"/>
    </xf>
    <xf numFmtId="0" fontId="0" fillId="0" borderId="2" xfId="51" applyBorder="1" applyAlignment="1">
      <alignment horizontal="left"/>
    </xf>
    <xf numFmtId="0" fontId="0" fillId="0" borderId="0" xfId="51" applyAlignment="1">
      <alignment horizontal="right"/>
    </xf>
    <xf numFmtId="0" fontId="0" fillId="0" borderId="1" xfId="51" applyBorder="1" applyAlignment="1">
      <alignment horizontal="center" vertical="center" wrapText="1"/>
    </xf>
    <xf numFmtId="0" fontId="0" fillId="0" borderId="3" xfId="51" applyFont="1" applyBorder="1" applyAlignment="1">
      <alignment horizontal="left" vertical="center"/>
    </xf>
    <xf numFmtId="0" fontId="0" fillId="0" borderId="4" xfId="51" applyBorder="1" applyAlignment="1">
      <alignment horizontal="left" vertical="center"/>
    </xf>
    <xf numFmtId="0" fontId="0" fillId="0" borderId="5" xfId="51" applyBorder="1" applyAlignment="1">
      <alignment horizontal="left" vertical="center"/>
    </xf>
    <xf numFmtId="0" fontId="0" fillId="0" borderId="0" xfId="51" applyAlignment="1"/>
    <xf numFmtId="0" fontId="0" fillId="0" borderId="1" xfId="51" applyBorder="1" applyAlignment="1">
      <alignment horizontal="center" vertical="center"/>
    </xf>
    <xf numFmtId="0" fontId="0" fillId="0" borderId="1" xfId="51" applyBorder="1" applyAlignment="1">
      <alignment vertical="center"/>
    </xf>
    <xf numFmtId="0" fontId="0" fillId="0" borderId="1" xfId="51" applyFont="1" applyBorder="1" applyAlignment="1">
      <alignment horizontal="center" vertical="center"/>
    </xf>
    <xf numFmtId="0" fontId="0" fillId="0" borderId="6" xfId="51" applyFont="1" applyBorder="1" applyAlignment="1">
      <alignment horizontal="center"/>
    </xf>
    <xf numFmtId="0" fontId="0" fillId="0" borderId="6" xfId="51" applyBorder="1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2" xfId="0" applyFont="1" applyFill="1" applyBorder="1" applyAlignment="1"/>
    <xf numFmtId="0" fontId="8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53" applyBorder="1" applyAlignment="1">
      <alignment horizontal="left" vertical="justify" wrapText="1"/>
    </xf>
    <xf numFmtId="0" fontId="0" fillId="0" borderId="0" xfId="53"/>
    <xf numFmtId="0" fontId="0" fillId="0" borderId="12" xfId="53" applyBorder="1"/>
    <xf numFmtId="0" fontId="0" fillId="0" borderId="11" xfId="53" applyBorder="1"/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justify" wrapText="1"/>
    </xf>
    <xf numFmtId="0" fontId="0" fillId="0" borderId="0" xfId="0" applyFont="1" applyFill="1" applyBorder="1" applyAlignment="1">
      <alignment vertical="justify" wrapText="1"/>
    </xf>
    <xf numFmtId="0" fontId="0" fillId="0" borderId="12" xfId="0" applyFont="1" applyFill="1" applyBorder="1" applyAlignment="1">
      <alignment vertical="justify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6" xfId="0" applyFont="1" applyFill="1" applyBorder="1" applyAlignment="1"/>
    <xf numFmtId="0" fontId="0" fillId="0" borderId="9" xfId="0" applyFont="1" applyFill="1" applyBorder="1" applyAlignment="1"/>
    <xf numFmtId="0" fontId="0" fillId="0" borderId="8" xfId="0" applyFill="1" applyBorder="1" applyAlignment="1"/>
    <xf numFmtId="0" fontId="0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0" xfId="0" applyFont="1" applyFill="1" applyBorder="1" applyAlignment="1"/>
    <xf numFmtId="0" fontId="0" fillId="0" borderId="12" xfId="0" applyFont="1" applyFill="1" applyBorder="1" applyAlignment="1"/>
    <xf numFmtId="0" fontId="0" fillId="0" borderId="11" xfId="0" applyFill="1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50" applyFont="1" applyBorder="1" applyAlignment="1">
      <alignment wrapText="1"/>
    </xf>
    <xf numFmtId="0" fontId="0" fillId="0" borderId="1" xfId="50" applyFont="1" applyBorder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/>
    <xf numFmtId="0" fontId="0" fillId="0" borderId="2" xfId="0" applyFont="1" applyFill="1" applyBorder="1" applyAlignment="1">
      <alignment horizontal="left" vertical="top"/>
    </xf>
    <xf numFmtId="0" fontId="0" fillId="0" borderId="15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53" applyFo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/>
    <xf numFmtId="0" fontId="0" fillId="0" borderId="0" xfId="49"/>
    <xf numFmtId="0" fontId="15" fillId="0" borderId="0" xfId="49" applyFont="1" applyAlignment="1">
      <alignment horizontal="center" wrapText="1"/>
    </xf>
    <xf numFmtId="0" fontId="0" fillId="0" borderId="0" xfId="49" applyFont="1" applyAlignment="1">
      <alignment horizontal="left" wrapText="1"/>
    </xf>
    <xf numFmtId="0" fontId="16" fillId="0" borderId="0" xfId="49" applyFont="1" applyAlignment="1">
      <alignment horizontal="center" vertical="top" wrapText="1"/>
    </xf>
    <xf numFmtId="0" fontId="17" fillId="0" borderId="0" xfId="49" applyFont="1" applyAlignment="1">
      <alignment horizontal="center" wrapText="1"/>
    </xf>
    <xf numFmtId="0" fontId="0" fillId="0" borderId="0" xfId="49" applyFont="1" applyAlignment="1">
      <alignment wrapText="1"/>
    </xf>
    <xf numFmtId="0" fontId="0" fillId="0" borderId="0" xfId="49" applyNumberFormat="1" applyFont="1" applyAlignment="1">
      <alignment horizontal="left" wrapText="1"/>
    </xf>
    <xf numFmtId="0" fontId="18" fillId="0" borderId="0" xfId="49" applyFont="1" applyAlignment="1">
      <alignment horizontal="left" wrapText="1"/>
    </xf>
    <xf numFmtId="0" fontId="18" fillId="0" borderId="0" xfId="49" applyFont="1" applyAlignment="1">
      <alignment horizontal="justify" wrapText="1"/>
    </xf>
    <xf numFmtId="0" fontId="18" fillId="0" borderId="0" xfId="49" applyFont="1" applyAlignment="1">
      <alignment wrapText="1"/>
    </xf>
    <xf numFmtId="0" fontId="19" fillId="0" borderId="2" xfId="49" applyFont="1" applyBorder="1" applyAlignment="1">
      <alignment horizontal="center" wrapText="1"/>
    </xf>
    <xf numFmtId="0" fontId="20" fillId="0" borderId="2" xfId="49" applyFont="1" applyBorder="1" applyAlignment="1">
      <alignment horizontal="center" wrapText="1"/>
    </xf>
    <xf numFmtId="0" fontId="21" fillId="0" borderId="0" xfId="49" applyFont="1" applyAlignment="1">
      <alignment horizontal="justify" wrapText="1"/>
    </xf>
    <xf numFmtId="0" fontId="19" fillId="0" borderId="2" xfId="49" applyFont="1" applyBorder="1" applyAlignment="1">
      <alignment horizontal="left" wrapText="1"/>
    </xf>
    <xf numFmtId="0" fontId="22" fillId="0" borderId="6" xfId="49" applyFont="1" applyBorder="1" applyAlignment="1">
      <alignment horizontal="center" wrapText="1"/>
    </xf>
    <xf numFmtId="0" fontId="22" fillId="0" borderId="0" xfId="49" applyFont="1" applyAlignment="1">
      <alignment horizontal="center" wrapText="1"/>
    </xf>
    <xf numFmtId="0" fontId="18" fillId="0" borderId="0" xfId="49" applyFont="1" applyAlignment="1">
      <alignment horizontal="center" wrapText="1"/>
    </xf>
    <xf numFmtId="0" fontId="18" fillId="0" borderId="0" xfId="49" applyFont="1" applyAlignment="1">
      <alignment horizontal="right" wrapText="1"/>
    </xf>
    <xf numFmtId="0" fontId="19" fillId="0" borderId="0" xfId="49" applyFont="1" applyAlignment="1">
      <alignment wrapText="1"/>
    </xf>
    <xf numFmtId="0" fontId="19" fillId="0" borderId="0" xfId="49" applyFont="1" applyAlignment="1">
      <alignment horizontal="center" wrapText="1"/>
    </xf>
    <xf numFmtId="0" fontId="23" fillId="0" borderId="0" xfId="49" applyFont="1" applyAlignment="1">
      <alignment horizontal="justify" wrapText="1"/>
    </xf>
    <xf numFmtId="0" fontId="18" fillId="0" borderId="2" xfId="49" applyFont="1" applyBorder="1" applyAlignment="1">
      <alignment horizontal="left" wrapText="1"/>
    </xf>
    <xf numFmtId="0" fontId="24" fillId="0" borderId="2" xfId="49" applyFont="1" applyBorder="1" applyAlignment="1">
      <alignment horizontal="justify" wrapText="1"/>
    </xf>
    <xf numFmtId="0" fontId="18" fillId="0" borderId="2" xfId="49" applyFont="1" applyBorder="1" applyAlignment="1">
      <alignment horizontal="center" wrapText="1"/>
    </xf>
    <xf numFmtId="0" fontId="24" fillId="0" borderId="0" xfId="49" applyFont="1" applyAlignment="1">
      <alignment horizontal="justify" wrapText="1"/>
    </xf>
    <xf numFmtId="177" fontId="18" fillId="0" borderId="0" xfId="49" applyNumberFormat="1" applyFont="1" applyAlignment="1">
      <alignment horizontal="left" wrapText="1"/>
    </xf>
    <xf numFmtId="0" fontId="25" fillId="0" borderId="0" xfId="49" applyFont="1" applyAlignment="1">
      <alignment horizontal="left" wrapText="1"/>
    </xf>
    <xf numFmtId="177" fontId="25" fillId="0" borderId="0" xfId="49" applyNumberFormat="1" applyFont="1" applyAlignment="1">
      <alignment horizontal="left" wrapText="1"/>
    </xf>
    <xf numFmtId="0" fontId="0" fillId="0" borderId="16" xfId="0" applyBorder="1" applyAlignment="1"/>
    <xf numFmtId="0" fontId="0" fillId="0" borderId="2" xfId="49" applyBorder="1"/>
    <xf numFmtId="0" fontId="25" fillId="0" borderId="0" xfId="49" applyFont="1" applyAlignment="1">
      <alignment wrapText="1"/>
    </xf>
    <xf numFmtId="0" fontId="0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178" fontId="0" fillId="0" borderId="0" xfId="0" applyNumberFormat="1" applyFont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3" fontId="16" fillId="0" borderId="1" xfId="1" applyFont="1" applyFill="1" applyBorder="1" applyAlignment="1" applyProtection="1">
      <alignment horizontal="center" vertical="center"/>
    </xf>
    <xf numFmtId="0" fontId="0" fillId="0" borderId="0" xfId="0" applyFont="1" applyFill="1" applyBorder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179" fontId="28" fillId="0" borderId="1" xfId="1" applyNumberFormat="1" applyFont="1" applyFill="1" applyBorder="1" applyAlignment="1" applyProtection="1">
      <alignment horizontal="center" vertical="center" wrapText="1"/>
    </xf>
    <xf numFmtId="2" fontId="28" fillId="0" borderId="1" xfId="0" applyNumberFormat="1" applyFont="1" applyFill="1" applyBorder="1" applyAlignment="1" applyProtection="1">
      <alignment horizontal="center" vertical="center"/>
    </xf>
    <xf numFmtId="180" fontId="30" fillId="0" borderId="0" xfId="0" applyNumberFormat="1" applyFont="1" applyFill="1">
      <alignment vertical="center"/>
    </xf>
    <xf numFmtId="179" fontId="31" fillId="0" borderId="1" xfId="1" applyNumberFormat="1" applyFont="1" applyFill="1" applyBorder="1" applyAlignment="1" applyProtection="1">
      <alignment horizontal="center" vertical="center" wrapText="1"/>
    </xf>
    <xf numFmtId="179" fontId="31" fillId="0" borderId="0" xfId="1" applyNumberFormat="1" applyFont="1" applyFill="1" applyBorder="1" applyAlignment="1" applyProtection="1">
      <alignment horizontal="center" vertical="center" wrapText="1"/>
    </xf>
    <xf numFmtId="179" fontId="31" fillId="0" borderId="0" xfId="1" applyNumberFormat="1" applyFont="1" applyFill="1" applyAlignment="1" applyProtection="1">
      <alignment horizontal="center" vertical="center" wrapText="1"/>
    </xf>
    <xf numFmtId="179" fontId="29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32" fillId="0" borderId="0" xfId="0" applyFont="1">
      <alignment vertical="center"/>
    </xf>
    <xf numFmtId="179" fontId="27" fillId="0" borderId="0" xfId="0" applyNumberFormat="1" applyFont="1">
      <alignment vertical="center"/>
    </xf>
    <xf numFmtId="9" fontId="27" fillId="0" borderId="0" xfId="0" applyNumberFormat="1" applyFont="1">
      <alignment vertical="center"/>
    </xf>
    <xf numFmtId="0" fontId="33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5" fillId="0" borderId="0" xfId="49" applyFont="1"/>
    <xf numFmtId="0" fontId="0" fillId="0" borderId="0" xfId="49" applyFont="1"/>
    <xf numFmtId="0" fontId="36" fillId="0" borderId="0" xfId="49" applyFont="1" applyAlignment="1">
      <alignment horizontal="center" wrapText="1"/>
    </xf>
    <xf numFmtId="0" fontId="37" fillId="0" borderId="0" xfId="49" applyFont="1" applyAlignment="1">
      <alignment horizontal="left" wrapText="1"/>
    </xf>
    <xf numFmtId="0" fontId="37" fillId="0" borderId="0" xfId="49" applyFont="1" applyAlignment="1">
      <alignment horizontal="center" vertical="top" wrapText="1"/>
    </xf>
    <xf numFmtId="0" fontId="38" fillId="0" borderId="0" xfId="49" applyFont="1" applyAlignment="1">
      <alignment horizontal="center" wrapText="1"/>
    </xf>
    <xf numFmtId="0" fontId="0" fillId="0" borderId="0" xfId="49" applyFont="1" applyBorder="1" applyAlignment="1">
      <alignment vertical="center" wrapText="1"/>
    </xf>
    <xf numFmtId="0" fontId="0" fillId="0" borderId="2" xfId="49" applyFont="1" applyBorder="1" applyAlignment="1">
      <alignment horizontal="left" vertical="center" wrapText="1"/>
    </xf>
    <xf numFmtId="0" fontId="39" fillId="0" borderId="0" xfId="49" applyFont="1" applyBorder="1" applyAlignment="1">
      <alignment wrapText="1"/>
    </xf>
    <xf numFmtId="0" fontId="39" fillId="0" borderId="0" xfId="49" applyFont="1" applyBorder="1" applyAlignment="1">
      <alignment horizontal="center" wrapText="1"/>
    </xf>
    <xf numFmtId="0" fontId="0" fillId="0" borderId="0" xfId="49" applyFont="1" applyAlignment="1">
      <alignment horizontal="center" wrapText="1"/>
    </xf>
    <xf numFmtId="0" fontId="0" fillId="0" borderId="0" xfId="49" applyFont="1" applyBorder="1" applyAlignment="1">
      <alignment wrapText="1"/>
    </xf>
    <xf numFmtId="0" fontId="0" fillId="0" borderId="2" xfId="49" applyFont="1" applyBorder="1" applyAlignment="1">
      <alignment wrapText="1"/>
    </xf>
    <xf numFmtId="0" fontId="40" fillId="0" borderId="0" xfId="49" applyFont="1" applyBorder="1" applyAlignment="1">
      <alignment wrapText="1"/>
    </xf>
    <xf numFmtId="0" fontId="39" fillId="0" borderId="6" xfId="49" applyFont="1" applyBorder="1" applyAlignment="1">
      <alignment horizontal="center" wrapText="1"/>
    </xf>
    <xf numFmtId="0" fontId="0" fillId="0" borderId="2" xfId="49" applyFont="1" applyBorder="1" applyAlignment="1">
      <alignment vertical="center" wrapText="1"/>
    </xf>
    <xf numFmtId="0" fontId="0" fillId="0" borderId="0" xfId="49" applyFont="1" applyAlignment="1">
      <alignment horizontal="right" wrapText="1"/>
    </xf>
    <xf numFmtId="177" fontId="0" fillId="0" borderId="0" xfId="49" applyNumberFormat="1" applyFont="1" applyAlignment="1">
      <alignment horizontal="center" wrapText="1"/>
    </xf>
    <xf numFmtId="177" fontId="0" fillId="0" borderId="0" xfId="49" applyNumberFormat="1" applyFont="1" applyAlignment="1">
      <alignment wrapText="1"/>
    </xf>
    <xf numFmtId="0" fontId="31" fillId="0" borderId="0" xfId="49" applyFont="1" applyAlignment="1">
      <alignment horizontal="center" wrapText="1"/>
    </xf>
    <xf numFmtId="0" fontId="0" fillId="0" borderId="2" xfId="49" applyFont="1" applyBorder="1" applyAlignment="1">
      <alignment horizontal="center" wrapText="1"/>
    </xf>
    <xf numFmtId="0" fontId="23" fillId="0" borderId="2" xfId="49" applyFont="1" applyBorder="1" applyAlignment="1">
      <alignment horizontal="justify" wrapText="1"/>
    </xf>
    <xf numFmtId="0" fontId="0" fillId="0" borderId="2" xfId="49" applyFont="1" applyBorder="1" applyAlignment="1">
      <alignment horizontal="left" wrapText="1"/>
    </xf>
    <xf numFmtId="0" fontId="31" fillId="0" borderId="2" xfId="49" applyFont="1" applyBorder="1" applyAlignment="1">
      <alignment horizontal="left" wrapText="1"/>
    </xf>
    <xf numFmtId="0" fontId="41" fillId="0" borderId="0" xfId="51" applyFont="1" applyAlignment="1">
      <alignment horizontal="center"/>
    </xf>
    <xf numFmtId="0" fontId="7" fillId="0" borderId="0" xfId="51" applyFont="1" applyAlignment="1">
      <alignment horizontal="center" vertical="center" wrapText="1"/>
    </xf>
    <xf numFmtId="0" fontId="7" fillId="0" borderId="0" xfId="51" applyFont="1" applyAlignment="1">
      <alignment vertical="center" wrapText="1"/>
    </xf>
    <xf numFmtId="0" fontId="42" fillId="0" borderId="0" xfId="51" applyFont="1" applyAlignment="1">
      <alignment horizontal="center"/>
    </xf>
    <xf numFmtId="0" fontId="43" fillId="0" borderId="0" xfId="51" applyFont="1" applyAlignment="1">
      <alignment horizontal="center"/>
    </xf>
    <xf numFmtId="0" fontId="44" fillId="0" borderId="0" xfId="51" applyFont="1" applyAlignment="1">
      <alignment horizontal="center"/>
    </xf>
    <xf numFmtId="0" fontId="45" fillId="0" borderId="0" xfId="51" applyFont="1" applyAlignment="1">
      <alignment horizontal="justify"/>
    </xf>
    <xf numFmtId="0" fontId="46" fillId="0" borderId="0" xfId="51" applyFont="1" applyAlignment="1">
      <alignment horizontal="center"/>
    </xf>
    <xf numFmtId="0" fontId="45" fillId="0" borderId="0" xfId="51" applyFont="1" applyAlignment="1">
      <alignment horizontal="center"/>
    </xf>
    <xf numFmtId="0" fontId="47" fillId="0" borderId="0" xfId="51" applyFont="1" applyAlignment="1">
      <alignment horizontal="justify"/>
    </xf>
    <xf numFmtId="0" fontId="48" fillId="0" borderId="0" xfId="51" applyFont="1" applyAlignment="1">
      <alignment horizontal="center"/>
    </xf>
    <xf numFmtId="0" fontId="35" fillId="0" borderId="0" xfId="51" applyFont="1" applyAlignment="1">
      <alignment horizontal="center"/>
    </xf>
    <xf numFmtId="0" fontId="35" fillId="0" borderId="0" xfId="51" applyFont="1" applyAlignment="1"/>
    <xf numFmtId="31" fontId="49" fillId="0" borderId="0" xfId="51" applyNumberFormat="1" applyFont="1" applyAlignment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档(2011-062深圳市罗湖区布心山庄中、西区挡土墙加固工程)" xfId="49"/>
    <cellStyle name="常规_审核文件(2011-020盐田区中英街商业首期项目市容环境提升工程)1 2" xfId="50"/>
    <cellStyle name="常规_审核文件(2011-020盐田区中英街商业首期项目市容环境提升工程)1" xfId="51"/>
    <cellStyle name="常规 2" xfId="52"/>
    <cellStyle name="常规 3" xfId="53"/>
    <cellStyle name="常规_审核文件(2011-020盐田区中英街商业首期项目市容环境提升工程)1_预结算审核文档1" xfId="54"/>
    <cellStyle name="常规_文档  2011-712盐田街道石头围村综合整治工程(预审)" xfId="55"/>
    <cellStyle name="样式 1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333375</xdr:colOff>
      <xdr:row>19</xdr:row>
      <xdr:rowOff>47625</xdr:rowOff>
    </xdr:from>
    <xdr:to>
      <xdr:col>2</xdr:col>
      <xdr:colOff>276225</xdr:colOff>
      <xdr:row>21</xdr:row>
      <xdr:rowOff>209550</xdr:rowOff>
    </xdr:to>
    <xdr:pic>
      <xdr:nvPicPr>
        <xdr:cNvPr id="39230" name="Picture 1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085850" y="6950075"/>
          <a:ext cx="628650" cy="679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19</xdr:row>
      <xdr:rowOff>47625</xdr:rowOff>
    </xdr:from>
    <xdr:to>
      <xdr:col>2</xdr:col>
      <xdr:colOff>276225</xdr:colOff>
      <xdr:row>21</xdr:row>
      <xdr:rowOff>209550</xdr:rowOff>
    </xdr:to>
    <xdr:pic>
      <xdr:nvPicPr>
        <xdr:cNvPr id="39229" name="Picture 1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085850" y="6950075"/>
          <a:ext cx="628650" cy="679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600075</xdr:colOff>
      <xdr:row>0</xdr:row>
      <xdr:rowOff>9525</xdr:rowOff>
    </xdr:from>
    <xdr:to>
      <xdr:col>5</xdr:col>
      <xdr:colOff>257175</xdr:colOff>
      <xdr:row>2</xdr:row>
      <xdr:rowOff>19050</xdr:rowOff>
    </xdr:to>
    <xdr:pic>
      <xdr:nvPicPr>
        <xdr:cNvPr id="553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33800" y="9525"/>
          <a:ext cx="42862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600075</xdr:colOff>
      <xdr:row>0</xdr:row>
      <xdr:rowOff>9525</xdr:rowOff>
    </xdr:from>
    <xdr:to>
      <xdr:col>5</xdr:col>
      <xdr:colOff>257175</xdr:colOff>
      <xdr:row>2</xdr:row>
      <xdr:rowOff>19050</xdr:rowOff>
    </xdr:to>
    <xdr:pic>
      <xdr:nvPicPr>
        <xdr:cNvPr id="553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733800" y="9525"/>
          <a:ext cx="42862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2834;&#24037;\&#20849;&#20139;&#25991;&#26723;-1\&#24037;&#20316;&#25991;&#20214;\2011\2011-271&#20809;&#26126;&#30887;&#27700;&#36335;&#29615;&#22659;&#26223;&#35266;&#25913;&#36896;&#24037;&#31243;(&#39044;&#32534;)\&#32534;&#21046;&#25104;&#26524;5.21\&#25991;&#26723;\&#25991;&#26723;%20%202011-271&#20809;&#26126;&#30887;&#27700;&#36335;&#29615;&#22659;&#26223;&#35266;&#25913;&#36896;&#24037;&#31243;(&#39044;&#325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预总封"/>
      <sheetName val="2-预内封"/>
      <sheetName val="3-编制说明"/>
      <sheetName val="4、招标控制价--封面"/>
      <sheetName val="6-汇总表"/>
      <sheetName val="7-审批表"/>
      <sheetName val="8-送达回证"/>
      <sheetName val="计算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25"/>
  <sheetViews>
    <sheetView workbookViewId="0">
      <selection activeCell="A10" sqref="A10"/>
    </sheetView>
  </sheetViews>
  <sheetFormatPr defaultColWidth="9" defaultRowHeight="15"/>
  <cols>
    <col min="1" max="1" width="9.875" style="19" customWidth="1"/>
    <col min="2" max="7" width="9" style="19"/>
    <col min="8" max="8" width="16.75" style="19" customWidth="1"/>
    <col min="9" max="9" width="2.25" style="19" customWidth="1"/>
    <col min="10" max="16384" width="9" style="19"/>
  </cols>
  <sheetData>
    <row r="3" ht="30" spans="4:4">
      <c r="D3" s="208"/>
    </row>
    <row r="4" spans="1:9">
      <c r="A4" s="209" t="s">
        <v>0</v>
      </c>
      <c r="B4" s="209"/>
      <c r="C4" s="209"/>
      <c r="D4" s="209"/>
      <c r="E4" s="209"/>
      <c r="F4" s="209"/>
      <c r="G4" s="209"/>
      <c r="H4" s="209"/>
      <c r="I4" s="209"/>
    </row>
    <row r="5" ht="22.5" customHeight="1" spans="1:9">
      <c r="A5" s="209"/>
      <c r="B5" s="209"/>
      <c r="C5" s="209"/>
      <c r="D5" s="209"/>
      <c r="E5" s="209"/>
      <c r="F5" s="209"/>
      <c r="G5" s="209"/>
      <c r="H5" s="209"/>
      <c r="I5" s="209"/>
    </row>
    <row r="6" ht="24.75" customHeight="1" spans="1:9">
      <c r="A6" s="210"/>
      <c r="B6" s="210"/>
      <c r="C6" s="210"/>
      <c r="D6" s="210"/>
      <c r="E6" s="210"/>
      <c r="F6" s="210"/>
      <c r="G6" s="210"/>
      <c r="H6" s="210"/>
      <c r="I6" s="210"/>
    </row>
    <row r="7" ht="36" customHeight="1" spans="1:9">
      <c r="A7" s="211" t="s">
        <v>1</v>
      </c>
      <c r="B7" s="211"/>
      <c r="C7" s="211"/>
      <c r="D7" s="211"/>
      <c r="E7" s="211"/>
      <c r="F7" s="211"/>
      <c r="G7" s="211"/>
      <c r="H7" s="211"/>
      <c r="I7" s="211"/>
    </row>
    <row r="8" spans="4:4">
      <c r="D8" s="212"/>
    </row>
    <row r="9" ht="18" customHeight="1" spans="1:9">
      <c r="A9" s="212" t="s">
        <v>2</v>
      </c>
      <c r="B9" s="212"/>
      <c r="C9" s="212"/>
      <c r="D9" s="212"/>
      <c r="E9" s="212"/>
      <c r="F9" s="212"/>
      <c r="G9" s="212"/>
      <c r="H9" s="212"/>
      <c r="I9" s="212"/>
    </row>
    <row r="10" ht="32.5" spans="4:4">
      <c r="D10" s="213"/>
    </row>
    <row r="11" ht="46" spans="4:4">
      <c r="D11" s="214"/>
    </row>
    <row r="12" ht="18" spans="4:4">
      <c r="D12" s="215"/>
    </row>
    <row r="13" ht="46" spans="4:4">
      <c r="D13" s="216"/>
    </row>
    <row r="14" ht="18" spans="4:4">
      <c r="D14" s="215"/>
    </row>
    <row r="15" ht="46" spans="4:4">
      <c r="D15" s="216"/>
    </row>
    <row r="16" ht="24" customHeight="1" spans="4:4">
      <c r="D16" s="217"/>
    </row>
    <row r="17" ht="55.5" customHeight="1" spans="4:4">
      <c r="D17" s="217" t="s">
        <v>3</v>
      </c>
    </row>
    <row r="18" ht="47.25" customHeight="1" spans="4:4">
      <c r="D18" s="218"/>
    </row>
    <row r="19" ht="19" spans="4:4">
      <c r="D19" s="217" t="s">
        <v>4</v>
      </c>
    </row>
    <row r="20" ht="19" spans="4:4">
      <c r="D20" s="217"/>
    </row>
    <row r="21" ht="21.75" customHeight="1" spans="1:9">
      <c r="A21" s="219" t="s">
        <v>5</v>
      </c>
      <c r="B21" s="219"/>
      <c r="C21" s="219"/>
      <c r="D21" s="219"/>
      <c r="E21" s="219"/>
      <c r="F21" s="219"/>
      <c r="G21" s="219"/>
      <c r="H21" s="219"/>
      <c r="I21" s="219"/>
    </row>
    <row r="22" ht="27" customHeight="1" spans="2:6">
      <c r="B22" s="31"/>
      <c r="C22" s="31"/>
      <c r="D22" s="220"/>
      <c r="E22" s="220"/>
      <c r="F22" s="220"/>
    </row>
    <row r="23" ht="20.5" spans="1:9">
      <c r="A23" s="221">
        <f ca="1">TODAY()</f>
        <v>45264</v>
      </c>
      <c r="B23" s="221"/>
      <c r="C23" s="221"/>
      <c r="D23" s="221"/>
      <c r="E23" s="221"/>
      <c r="F23" s="221"/>
      <c r="G23" s="221"/>
      <c r="H23" s="221"/>
      <c r="I23" s="221"/>
    </row>
    <row r="24" s="124" customFormat="1" ht="12" customHeight="1"/>
    <row r="25" s="124" customFormat="1" ht="3.75" customHeight="1" spans="1:9">
      <c r="A25" s="153"/>
      <c r="B25" s="153"/>
      <c r="C25" s="153"/>
      <c r="D25" s="153"/>
      <c r="E25" s="153"/>
      <c r="F25" s="153"/>
      <c r="G25" s="153"/>
      <c r="H25" s="153"/>
      <c r="I25" s="153"/>
    </row>
  </sheetData>
  <mergeCells count="5">
    <mergeCell ref="A7:I7"/>
    <mergeCell ref="A9:I9"/>
    <mergeCell ref="A21:I21"/>
    <mergeCell ref="A23:I23"/>
    <mergeCell ref="A4:I5"/>
  </mergeCells>
  <pageMargins left="0.708333333333333" right="0.747916666666667" top="1" bottom="1" header="0.5" footer="0.5"/>
  <pageSetup paperSize="9" orientation="portrait" verticalDpi="300"/>
  <headerFooter alignWithMargins="0">
    <oddFooter>&amp;C地址：深圳市福田区深南中路1027号新城大厦西座八楼            邮编：518008
 电话：（0755）82073198    82125335    82073260             传真：82073262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selection activeCell="A3" sqref="A3:P3"/>
    </sheetView>
  </sheetViews>
  <sheetFormatPr defaultColWidth="9" defaultRowHeight="15"/>
  <cols>
    <col min="1" max="1" width="7.75" style="125" customWidth="1"/>
    <col min="2" max="2" width="4.625" style="125" customWidth="1"/>
    <col min="3" max="3" width="4.125" style="125" customWidth="1"/>
    <col min="4" max="4" width="4.625" style="125" customWidth="1"/>
    <col min="5" max="5" width="6.5" style="125" customWidth="1"/>
    <col min="6" max="7" width="5.375" style="125" customWidth="1"/>
    <col min="8" max="8" width="3.625" style="125" customWidth="1"/>
    <col min="9" max="9" width="5.375" style="125" customWidth="1"/>
    <col min="10" max="10" width="6.75" style="125" customWidth="1"/>
    <col min="11" max="11" width="4.75" style="125" customWidth="1"/>
    <col min="12" max="12" width="4.5" style="125" customWidth="1"/>
    <col min="13" max="13" width="5.5" style="125" customWidth="1"/>
    <col min="14" max="14" width="6.625" style="125" customWidth="1"/>
    <col min="15" max="15" width="5.375" style="125" customWidth="1"/>
    <col min="16" max="16" width="5.625" style="125" customWidth="1"/>
    <col min="17" max="16384" width="9" style="125"/>
  </cols>
  <sheetData>
    <row r="1" ht="62.1" customHeight="1" spans="1:16">
      <c r="A1" s="186" t="s">
        <v>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ht="3" customHeight="1" spans="1:16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ht="14.25" customHeight="1" spans="1:16">
      <c r="A3" s="188" t="s">
        <v>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ht="11.25" customHeight="1" spans="1:16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ht="32.25" customHeight="1" spans="1:16">
      <c r="A6" s="189" t="s">
        <v>8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</row>
    <row r="7" spans="1:16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ht="14.25" customHeight="1" spans="1:16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30"/>
      <c r="N8" s="130"/>
      <c r="O8" s="130"/>
      <c r="P8" s="130"/>
    </row>
    <row r="9" s="184" customFormat="1" ht="23.25" customHeight="1" spans="1:16">
      <c r="A9" s="127" t="e">
        <f>+"招标控制价(小写)："&amp;TEXT('4-汇总表'!#REF!,"###,###,###,###.00")&amp;"(元)"</f>
        <v>#REF!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ht="24" customHeight="1" spans="1:16">
      <c r="A10" s="130"/>
      <c r="B10" s="130"/>
      <c r="C10" s="130"/>
      <c r="D10" s="130"/>
      <c r="E10" s="130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</row>
    <row r="11" s="184" customFormat="1" ht="23.25" customHeight="1" spans="1:16">
      <c r="A11" s="127" t="e">
        <f>+"            大写："&amp;IF(('4-汇总表'!#REF!-INT('4-汇总表'!#REF!))=0,TEXT('4-汇总表'!#REF!,"[DBNUM2]")&amp;"元整",IF(INT('4-汇总表'!#REF!*10)-'4-汇总表'!#REF!*10=0,TEXT(INT('4-汇总表'!#REF!),"[DBNUM2]")&amp;"元"&amp;TEXT((INT('4-汇总表'!#REF!*10)-INT('4-汇总表'!#REF!)*10),"[DBNUM2]")&amp;"角整",TEXT(INT('4-汇总表'!#REF!),"[DBNUM2]")&amp;"元"&amp;IF(INT('4-汇总表'!#REF!*10)-INT('4-汇总表'!#REF!)*10=0,"零",TEXT(INT('4-汇总表'!#REF!*10)-INT('4-汇总表'!#REF!)*10,"[DBNUM2]")&amp;"角")&amp;TEXT(RIGHT('4-汇总表'!#REF!,1),"[DBNUM2]")&amp;"分"))</f>
        <v>#REF!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ht="49.5" customHeight="1" spans="1:16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 s="132"/>
      <c r="P12" s="132"/>
    </row>
    <row r="13" ht="29.25" customHeight="1" spans="1:16">
      <c r="A13" s="190" t="s">
        <v>9</v>
      </c>
      <c r="B13" s="191" t="s">
        <v>10</v>
      </c>
      <c r="C13" s="191"/>
      <c r="D13" s="191"/>
      <c r="E13" s="191"/>
      <c r="F13" s="191"/>
      <c r="G13" s="191"/>
      <c r="H13" s="190"/>
      <c r="I13" s="194" t="s">
        <v>11</v>
      </c>
      <c r="J13" s="194"/>
      <c r="K13" s="191" t="s">
        <v>5</v>
      </c>
      <c r="L13" s="191"/>
      <c r="M13" s="191"/>
      <c r="N13" s="191"/>
      <c r="O13" s="191"/>
      <c r="P13" s="191"/>
    </row>
    <row r="14" ht="14.25" customHeight="1" spans="1:16">
      <c r="A14" s="192"/>
      <c r="B14" s="193" t="s">
        <v>12</v>
      </c>
      <c r="C14" s="193"/>
      <c r="D14" s="193"/>
      <c r="E14" s="193"/>
      <c r="F14" s="193"/>
      <c r="G14" s="193"/>
      <c r="H14" s="192"/>
      <c r="I14" s="192"/>
      <c r="J14" s="193"/>
      <c r="K14" s="193" t="s">
        <v>13</v>
      </c>
      <c r="L14" s="193"/>
      <c r="M14" s="193"/>
      <c r="N14" s="193"/>
      <c r="O14" s="193"/>
      <c r="P14" s="193"/>
    </row>
    <row r="15" spans="1:16">
      <c r="A15" s="134"/>
      <c r="B15" s="134"/>
      <c r="C15" s="134"/>
      <c r="D15" s="134"/>
      <c r="E15" s="134"/>
      <c r="F15" s="132"/>
      <c r="G15" s="132"/>
      <c r="H15" s="132"/>
      <c r="I15" s="132"/>
      <c r="J15" s="132"/>
      <c r="K15" s="132"/>
      <c r="L15" s="141"/>
      <c r="M15" s="141"/>
      <c r="N15" s="142"/>
      <c r="O15" s="132"/>
      <c r="P15" s="132"/>
    </row>
    <row r="16" spans="1:16">
      <c r="A16" s="134"/>
      <c r="B16" s="134"/>
      <c r="C16" s="134"/>
      <c r="D16" s="134"/>
      <c r="E16" s="134"/>
      <c r="F16" s="132"/>
      <c r="G16" s="132"/>
      <c r="H16" s="132"/>
      <c r="I16" s="132"/>
      <c r="J16" s="132"/>
      <c r="K16" s="132"/>
      <c r="L16" s="141"/>
      <c r="M16" s="141"/>
      <c r="N16" s="142"/>
      <c r="O16" s="132"/>
      <c r="P16" s="132"/>
    </row>
    <row r="17" spans="1:16">
      <c r="A17" s="134"/>
      <c r="B17" s="134"/>
      <c r="C17" s="134"/>
      <c r="D17" s="134"/>
      <c r="E17" s="134"/>
      <c r="F17" s="132"/>
      <c r="G17" s="132"/>
      <c r="H17" s="132"/>
      <c r="I17" s="132"/>
      <c r="J17" s="132"/>
      <c r="K17" s="132"/>
      <c r="L17" s="141"/>
      <c r="M17" s="141"/>
      <c r="N17" s="142"/>
      <c r="O17" s="132"/>
      <c r="P17" s="132"/>
    </row>
    <row r="18" spans="1:16">
      <c r="A18" s="134"/>
      <c r="B18" s="134"/>
      <c r="C18" s="134"/>
      <c r="D18" s="134"/>
      <c r="E18" s="134"/>
      <c r="F18" s="132"/>
      <c r="G18" s="132"/>
      <c r="H18" s="132"/>
      <c r="I18" s="132"/>
      <c r="J18" s="132"/>
      <c r="K18" s="132"/>
      <c r="L18" s="141"/>
      <c r="M18" s="141"/>
      <c r="N18" s="142"/>
      <c r="O18" s="132"/>
      <c r="P18" s="132"/>
    </row>
    <row r="19" customHeight="1" spans="1:16">
      <c r="A19" s="194" t="s">
        <v>14</v>
      </c>
      <c r="B19" s="194"/>
      <c r="C19" s="195"/>
      <c r="D19" s="195"/>
      <c r="E19" s="195"/>
      <c r="F19" s="195"/>
      <c r="G19" s="195"/>
      <c r="H19" s="143"/>
      <c r="I19" s="194" t="s">
        <v>14</v>
      </c>
      <c r="J19" s="194"/>
      <c r="K19" s="144"/>
      <c r="L19" s="144"/>
      <c r="M19" s="127"/>
      <c r="N19" s="127"/>
      <c r="O19" s="203"/>
      <c r="P19" s="203"/>
    </row>
    <row r="20" ht="18.75" customHeight="1" spans="1:16">
      <c r="A20" s="194"/>
      <c r="B20" s="194"/>
      <c r="C20" s="196"/>
      <c r="D20" s="196"/>
      <c r="E20" s="196"/>
      <c r="F20" s="196"/>
      <c r="G20" s="196"/>
      <c r="H20" s="197"/>
      <c r="I20" s="194" t="s">
        <v>15</v>
      </c>
      <c r="J20" s="194"/>
      <c r="K20" s="204"/>
      <c r="L20" s="205"/>
      <c r="M20" s="206"/>
      <c r="N20" s="206"/>
      <c r="O20" s="207"/>
      <c r="P20" s="207"/>
    </row>
    <row r="21" ht="17.25" customHeight="1" spans="1:16">
      <c r="A21" s="134"/>
      <c r="B21" s="134"/>
      <c r="C21" s="198" t="s">
        <v>16</v>
      </c>
      <c r="D21" s="198"/>
      <c r="E21" s="198"/>
      <c r="F21" s="198"/>
      <c r="G21" s="198"/>
      <c r="H21" s="192"/>
      <c r="I21" s="192"/>
      <c r="J21" s="193"/>
      <c r="K21" s="198" t="s">
        <v>16</v>
      </c>
      <c r="L21" s="198"/>
      <c r="M21" s="198"/>
      <c r="N21" s="198"/>
      <c r="O21" s="198"/>
      <c r="P21" s="198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2"/>
      <c r="O22" s="141"/>
      <c r="P22" s="141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41"/>
      <c r="P23" s="141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1"/>
      <c r="P24" s="141"/>
    </row>
    <row r="25" spans="1:16">
      <c r="A25" s="134"/>
      <c r="B25" s="134"/>
      <c r="C25" s="134"/>
      <c r="D25" s="134"/>
      <c r="E25" s="134"/>
      <c r="F25" s="141"/>
      <c r="G25" s="141"/>
      <c r="H25" s="141"/>
      <c r="I25" s="141"/>
      <c r="J25" s="141"/>
      <c r="K25" s="141"/>
      <c r="L25" s="141"/>
      <c r="M25" s="141"/>
      <c r="N25" s="142"/>
      <c r="O25" s="141"/>
      <c r="P25" s="141"/>
    </row>
    <row r="26" spans="1:16">
      <c r="A26" s="134"/>
      <c r="B26" s="134"/>
      <c r="C26" s="134"/>
      <c r="D26" s="134"/>
      <c r="E26" s="134"/>
      <c r="F26" s="141"/>
      <c r="G26" s="141"/>
      <c r="H26" s="141"/>
      <c r="I26" s="141"/>
      <c r="J26" s="141"/>
      <c r="K26" s="141"/>
      <c r="L26" s="141"/>
      <c r="M26" s="141"/>
      <c r="N26" s="142"/>
      <c r="O26" s="141"/>
      <c r="P26" s="141"/>
    </row>
    <row r="27" ht="13.5" customHeight="1" spans="1:16">
      <c r="A27" s="134"/>
      <c r="B27" s="134"/>
      <c r="C27" s="134"/>
      <c r="D27" s="134"/>
      <c r="E27" s="134"/>
      <c r="F27" s="141"/>
      <c r="G27" s="141"/>
      <c r="H27" s="141"/>
      <c r="I27" s="141"/>
      <c r="J27" s="141"/>
      <c r="K27" s="141"/>
      <c r="L27" s="141"/>
      <c r="M27" s="141"/>
      <c r="N27" s="142"/>
      <c r="O27" s="141"/>
      <c r="P27" s="141"/>
    </row>
    <row r="28" ht="25.5" customHeight="1" spans="1:16">
      <c r="A28" s="130" t="s">
        <v>17</v>
      </c>
      <c r="B28" s="199"/>
      <c r="C28" s="199"/>
      <c r="D28" s="199"/>
      <c r="E28" s="199"/>
      <c r="F28" s="199"/>
      <c r="G28" s="199"/>
      <c r="H28" s="141"/>
      <c r="I28" s="127" t="s">
        <v>18</v>
      </c>
      <c r="J28" s="127"/>
      <c r="K28" s="204"/>
      <c r="L28" s="205"/>
      <c r="M28" s="206"/>
      <c r="N28" s="206"/>
      <c r="O28" s="207"/>
      <c r="P28" s="207"/>
    </row>
    <row r="29" ht="14.25" customHeight="1" spans="1:16">
      <c r="A29" s="134"/>
      <c r="B29" s="198" t="s">
        <v>19</v>
      </c>
      <c r="C29" s="198"/>
      <c r="D29" s="198"/>
      <c r="E29" s="198"/>
      <c r="F29" s="198"/>
      <c r="G29" s="198"/>
      <c r="H29" s="141"/>
      <c r="I29" s="141"/>
      <c r="J29" s="193"/>
      <c r="K29" s="198" t="s">
        <v>20</v>
      </c>
      <c r="L29" s="198"/>
      <c r="M29" s="198"/>
      <c r="N29" s="198"/>
      <c r="O29" s="198"/>
      <c r="P29" s="198"/>
    </row>
    <row r="30" spans="1:16">
      <c r="A30" s="134"/>
      <c r="B30" s="134"/>
      <c r="C30" s="134"/>
      <c r="D30" s="134"/>
      <c r="E30" s="134"/>
      <c r="F30" s="132"/>
      <c r="G30" s="132"/>
      <c r="H30" s="132"/>
      <c r="I30" s="132"/>
      <c r="J30" s="132"/>
      <c r="K30" s="132"/>
      <c r="L30" s="141"/>
      <c r="M30" s="141"/>
      <c r="N30" s="142"/>
      <c r="O30" s="132"/>
      <c r="P30" s="132"/>
    </row>
    <row r="31" spans="1:16">
      <c r="A31" s="134"/>
      <c r="B31" s="134"/>
      <c r="C31" s="134"/>
      <c r="D31" s="134"/>
      <c r="E31" s="134"/>
      <c r="F31" s="132"/>
      <c r="G31" s="132"/>
      <c r="H31" s="132"/>
      <c r="I31" s="132"/>
      <c r="J31" s="132"/>
      <c r="K31" s="132"/>
      <c r="L31" s="141"/>
      <c r="M31" s="141"/>
      <c r="N31" s="142"/>
      <c r="O31" s="132"/>
      <c r="P31" s="132"/>
    </row>
    <row r="32" spans="1:16">
      <c r="A32" s="134"/>
      <c r="B32" s="134"/>
      <c r="C32" s="134"/>
      <c r="D32" s="134"/>
      <c r="E32" s="134"/>
      <c r="F32" s="132"/>
      <c r="G32" s="132"/>
      <c r="H32" s="132"/>
      <c r="I32" s="132"/>
      <c r="J32" s="132"/>
      <c r="K32" s="132"/>
      <c r="L32" s="141"/>
      <c r="M32" s="141"/>
      <c r="N32" s="142"/>
      <c r="O32" s="132"/>
      <c r="P32" s="132"/>
    </row>
    <row r="33" spans="1:16">
      <c r="A33" s="134"/>
      <c r="B33" s="134"/>
      <c r="C33" s="134"/>
      <c r="D33" s="134"/>
      <c r="E33" s="134"/>
      <c r="F33" s="132"/>
      <c r="G33" s="132"/>
      <c r="H33" s="132"/>
      <c r="I33" s="132"/>
      <c r="J33" s="132"/>
      <c r="K33" s="132"/>
      <c r="L33" s="141"/>
      <c r="M33" s="141"/>
      <c r="N33" s="142"/>
      <c r="O33" s="132"/>
      <c r="P33" s="132"/>
    </row>
    <row r="34" spans="1:16">
      <c r="A34" s="134"/>
      <c r="B34" s="134"/>
      <c r="C34" s="134"/>
      <c r="D34" s="134"/>
      <c r="E34" s="134"/>
      <c r="F34" s="132"/>
      <c r="G34" s="132"/>
      <c r="H34" s="132"/>
      <c r="I34" s="132"/>
      <c r="J34" s="132"/>
      <c r="K34" s="132"/>
      <c r="L34" s="141"/>
      <c r="M34" s="141"/>
      <c r="N34" s="142"/>
      <c r="O34" s="132"/>
      <c r="P34" s="132"/>
    </row>
    <row r="35" s="185" customFormat="1" ht="19.5" customHeight="1" spans="1:16">
      <c r="A35" s="200" t="s">
        <v>21</v>
      </c>
      <c r="B35" s="200"/>
      <c r="C35" s="201">
        <v>44852</v>
      </c>
      <c r="D35" s="201"/>
      <c r="E35" s="201"/>
      <c r="F35" s="202"/>
      <c r="G35" s="202"/>
      <c r="H35" s="202"/>
      <c r="I35" s="127" t="s">
        <v>22</v>
      </c>
      <c r="J35" s="127"/>
      <c r="K35" s="201">
        <f>+C35</f>
        <v>44852</v>
      </c>
      <c r="L35" s="201"/>
      <c r="M35" s="201"/>
      <c r="N35" s="130"/>
      <c r="O35" s="202"/>
      <c r="P35" s="202"/>
    </row>
    <row r="36" ht="11.25" customHeight="1" spans="1:16">
      <c r="A36" s="134"/>
      <c r="B36" s="134"/>
      <c r="C36" s="134"/>
      <c r="D36" s="134"/>
      <c r="E36" s="150"/>
      <c r="F36" s="150"/>
      <c r="G36" s="150"/>
      <c r="H36" s="150"/>
      <c r="I36" s="150"/>
      <c r="J36" s="150"/>
      <c r="K36" s="150"/>
      <c r="L36" s="151"/>
      <c r="M36" s="151"/>
      <c r="N36" s="151"/>
      <c r="O36" s="152"/>
      <c r="P36" s="152"/>
    </row>
    <row r="37" ht="8.1" customHeight="1"/>
    <row r="38" s="124" customFormat="1" ht="12" customHeight="1" spans="17:17">
      <c r="Q38" s="125"/>
    </row>
    <row r="39" s="124" customFormat="1" ht="3.75" customHeight="1" spans="1:17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25"/>
    </row>
    <row r="40" s="124" customFormat="1" spans="17:17">
      <c r="Q40" s="125"/>
    </row>
  </sheetData>
  <mergeCells count="32">
    <mergeCell ref="A1:P1"/>
    <mergeCell ref="A2:E2"/>
    <mergeCell ref="A3:P3"/>
    <mergeCell ref="A4:E4"/>
    <mergeCell ref="A5:E5"/>
    <mergeCell ref="A6:P6"/>
    <mergeCell ref="A7:E7"/>
    <mergeCell ref="A8:E8"/>
    <mergeCell ref="I8:L8"/>
    <mergeCell ref="A9:P9"/>
    <mergeCell ref="A11:P11"/>
    <mergeCell ref="A12:E12"/>
    <mergeCell ref="B13:G13"/>
    <mergeCell ref="I13:J13"/>
    <mergeCell ref="K13:P13"/>
    <mergeCell ref="B14:G14"/>
    <mergeCell ref="K14:P14"/>
    <mergeCell ref="M19:N19"/>
    <mergeCell ref="M20:N20"/>
    <mergeCell ref="C21:G21"/>
    <mergeCell ref="K21:P21"/>
    <mergeCell ref="A22:E22"/>
    <mergeCell ref="I28:J28"/>
    <mergeCell ref="M28:N28"/>
    <mergeCell ref="B29:G29"/>
    <mergeCell ref="K29:P29"/>
    <mergeCell ref="A35:B35"/>
    <mergeCell ref="C35:E35"/>
    <mergeCell ref="I35:J35"/>
    <mergeCell ref="K35:M35"/>
    <mergeCell ref="A19:B20"/>
    <mergeCell ref="I19:J20"/>
  </mergeCells>
  <pageMargins left="0.748031496062992" right="0.354330708661417" top="0.78740157480315" bottom="0.590551181102362" header="0.511811023622047" footer="0.511811023622047"/>
  <pageSetup paperSize="9" orientation="portrait" verticalDpi="300"/>
  <headerFooter alignWithMargins="0">
    <oddFooter>&amp;L&amp;G&amp;C地址：深圳市福田区深南中路1027号新城大厦西座八楼        邮编：518008
电话：（0755）82073198    82125335    82073260         传真：82073262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view="pageBreakPreview" zoomScaleNormal="100" workbookViewId="0">
      <selection activeCell="B10" sqref="B10"/>
    </sheetView>
  </sheetViews>
  <sheetFormatPr defaultColWidth="19.5" defaultRowHeight="15" outlineLevelCol="7"/>
  <cols>
    <col min="1" max="1" width="9.125" customWidth="1"/>
    <col min="2" max="2" width="42" customWidth="1"/>
    <col min="3" max="3" width="24.375" customWidth="1"/>
    <col min="4" max="4" width="33.5" customWidth="1"/>
    <col min="5" max="6" width="15" customWidth="1"/>
    <col min="7" max="7" width="9.875" customWidth="1"/>
    <col min="8" max="8" width="16.625" customWidth="1"/>
  </cols>
  <sheetData>
    <row r="1" ht="12.75" customHeight="1" spans="1:6">
      <c r="A1" s="156"/>
      <c r="B1" s="159"/>
      <c r="C1" s="160"/>
      <c r="D1" s="156"/>
      <c r="E1" s="156"/>
      <c r="F1" s="156"/>
    </row>
    <row r="2" ht="32.25" customHeight="1" spans="1:6">
      <c r="A2" s="161" t="s">
        <v>23</v>
      </c>
      <c r="B2" s="161"/>
      <c r="C2" s="161"/>
      <c r="D2" s="161"/>
      <c r="E2" s="156"/>
      <c r="F2" s="156"/>
    </row>
    <row r="3" ht="18.75" customHeight="1" spans="1:6">
      <c r="A3" s="162" t="s">
        <v>24</v>
      </c>
      <c r="B3" s="162"/>
      <c r="C3" s="162"/>
      <c r="D3" s="162"/>
      <c r="E3" s="156"/>
      <c r="F3" s="156"/>
    </row>
    <row r="4" ht="4.5" customHeight="1" spans="1:6">
      <c r="A4" s="156"/>
      <c r="B4" s="159"/>
      <c r="C4" s="160"/>
      <c r="D4" s="156"/>
      <c r="E4" s="156"/>
      <c r="F4" s="156"/>
    </row>
    <row r="5" ht="45" customHeight="1" spans="1:8">
      <c r="A5" s="163" t="s">
        <v>25</v>
      </c>
      <c r="B5" s="164" t="s">
        <v>26</v>
      </c>
      <c r="C5" s="165" t="s">
        <v>27</v>
      </c>
      <c r="D5" s="163" t="s">
        <v>28</v>
      </c>
      <c r="E5" s="156"/>
      <c r="F5" s="156"/>
      <c r="G5" s="156"/>
      <c r="H5" s="166"/>
    </row>
    <row r="6" s="102" customFormat="1" ht="45" customHeight="1" spans="1:6">
      <c r="A6" s="167" t="s">
        <v>29</v>
      </c>
      <c r="B6" s="168" t="s">
        <v>30</v>
      </c>
      <c r="C6" s="169"/>
      <c r="D6" s="170"/>
      <c r="E6" s="171"/>
      <c r="F6" s="171"/>
    </row>
    <row r="7" ht="45" customHeight="1" spans="1:6">
      <c r="A7" s="167" t="s">
        <v>31</v>
      </c>
      <c r="B7" s="168" t="s">
        <v>32</v>
      </c>
      <c r="C7" s="169"/>
      <c r="D7" s="172"/>
      <c r="E7" s="173"/>
      <c r="F7" s="173"/>
    </row>
    <row r="8" customFormat="1" ht="45" customHeight="1" spans="1:6">
      <c r="A8" s="167" t="s">
        <v>33</v>
      </c>
      <c r="B8" s="168" t="s">
        <v>34</v>
      </c>
      <c r="C8" s="169">
        <v>30000</v>
      </c>
      <c r="D8" s="172"/>
      <c r="E8" s="174"/>
      <c r="F8" s="174"/>
    </row>
    <row r="9" s="156" customFormat="1" ht="45" customHeight="1" spans="1:4">
      <c r="A9" s="167" t="s">
        <v>35</v>
      </c>
      <c r="B9" s="168" t="s">
        <v>36</v>
      </c>
      <c r="C9" s="175"/>
      <c r="D9" s="176"/>
    </row>
    <row r="10" s="156" customFormat="1"/>
    <row r="11" s="156" customFormat="1"/>
    <row r="12" s="156" customFormat="1"/>
    <row r="13" s="156" customFormat="1"/>
    <row r="14" s="156" customFormat="1"/>
    <row r="15" s="156" customFormat="1"/>
    <row r="16" s="156" customFormat="1"/>
    <row r="17" s="156" customFormat="1"/>
    <row r="18" s="156" customFormat="1"/>
    <row r="19" s="156" customFormat="1"/>
    <row r="20" s="156" customFormat="1"/>
    <row r="21" s="156" customFormat="1" spans="1:1">
      <c r="A21" s="177"/>
    </row>
    <row r="22" s="156" customFormat="1" spans="1:1">
      <c r="A22" s="177"/>
    </row>
    <row r="23" s="156" customFormat="1"/>
    <row r="24" s="156" customFormat="1" spans="1:1">
      <c r="A24" s="177"/>
    </row>
    <row r="25" s="156" customFormat="1" spans="1:1">
      <c r="A25" s="177"/>
    </row>
    <row r="26" s="156" customFormat="1" spans="1:1">
      <c r="A26" s="177"/>
    </row>
    <row r="27" s="156" customFormat="1"/>
    <row r="28" s="156" customFormat="1" spans="1:1">
      <c r="A28" s="177"/>
    </row>
    <row r="29" s="157" customFormat="1"/>
    <row r="30" s="157" customFormat="1"/>
    <row r="31" s="157" customFormat="1"/>
    <row r="32" s="157" customFormat="1" spans="6:6">
      <c r="F32" s="158"/>
    </row>
    <row r="33" s="157" customFormat="1"/>
    <row r="34" s="158" customFormat="1" spans="2:7">
      <c r="B34" s="178"/>
      <c r="G34" s="179"/>
    </row>
    <row r="35" s="157" customFormat="1" spans="1:8">
      <c r="A35" s="171"/>
      <c r="B35" s="158"/>
      <c r="C35" s="158"/>
      <c r="D35" s="158"/>
      <c r="E35" s="158"/>
      <c r="F35" s="158"/>
      <c r="G35" s="158"/>
      <c r="H35" s="158"/>
    </row>
    <row r="36" s="157" customFormat="1" spans="1:8">
      <c r="A36" s="171"/>
      <c r="B36" s="158"/>
      <c r="C36" s="158"/>
      <c r="D36" s="158"/>
      <c r="E36" s="158"/>
      <c r="F36" s="158"/>
      <c r="G36" s="158"/>
      <c r="H36" s="158"/>
    </row>
    <row r="37" s="157" customFormat="1" spans="1:8">
      <c r="A37" s="171"/>
      <c r="B37" s="158"/>
      <c r="C37" s="158"/>
      <c r="D37" s="158"/>
      <c r="E37" s="158"/>
      <c r="F37" s="158"/>
      <c r="G37" s="158"/>
      <c r="H37" s="158"/>
    </row>
    <row r="38" s="157" customFormat="1" spans="1:8">
      <c r="A38" s="171"/>
      <c r="B38" s="158"/>
      <c r="C38" s="158"/>
      <c r="D38" s="158"/>
      <c r="E38" s="158"/>
      <c r="F38" s="158"/>
      <c r="G38" s="158"/>
      <c r="H38" s="158"/>
    </row>
    <row r="39" s="157" customFormat="1" spans="1:8">
      <c r="A39" s="171"/>
      <c r="B39" s="158"/>
      <c r="C39" s="158"/>
      <c r="D39" s="158"/>
      <c r="E39" s="158"/>
      <c r="F39" s="158"/>
      <c r="G39" s="158"/>
      <c r="H39" s="158"/>
    </row>
    <row r="40" s="157" customFormat="1" spans="1:8">
      <c r="A40" s="171"/>
      <c r="B40" s="158"/>
      <c r="C40" s="158"/>
      <c r="D40" s="158"/>
      <c r="E40" s="158"/>
      <c r="F40" s="158"/>
      <c r="G40" s="158"/>
      <c r="H40" s="158"/>
    </row>
    <row r="41" s="157" customFormat="1" spans="1:8">
      <c r="A41" s="171"/>
      <c r="B41" s="158"/>
      <c r="C41" s="158"/>
      <c r="D41" s="158"/>
      <c r="E41" s="158"/>
      <c r="F41" s="158"/>
      <c r="G41" s="158"/>
      <c r="H41" s="158"/>
    </row>
    <row r="42" s="157" customFormat="1" spans="1:1">
      <c r="A42" s="171"/>
    </row>
    <row r="43" s="157" customFormat="1" spans="1:1">
      <c r="A43" s="171"/>
    </row>
    <row r="44" s="157" customFormat="1" spans="1:1">
      <c r="A44" s="171"/>
    </row>
    <row r="45" s="157" customFormat="1" spans="1:1">
      <c r="A45" s="171"/>
    </row>
    <row r="46" s="157" customFormat="1"/>
    <row r="47" s="157" customFormat="1"/>
    <row r="48" s="157" customFormat="1"/>
    <row r="49" s="157" customFormat="1"/>
    <row r="50" s="157" customFormat="1"/>
    <row r="51" s="157" customFormat="1"/>
    <row r="52" s="157" customFormat="1"/>
    <row r="53" s="157" customFormat="1"/>
    <row r="54" s="157" customFormat="1"/>
    <row r="55" s="157" customFormat="1"/>
    <row r="56" s="157" customFormat="1"/>
    <row r="57" s="157" customFormat="1"/>
    <row r="58" s="157" customFormat="1"/>
    <row r="59" s="157" customFormat="1"/>
    <row r="60" s="157" customFormat="1" spans="1:1">
      <c r="A60" s="180"/>
    </row>
    <row r="61" s="157" customFormat="1" spans="1:1">
      <c r="A61" s="180"/>
    </row>
    <row r="62" s="157" customFormat="1"/>
    <row r="63" s="157" customFormat="1"/>
    <row r="64" s="157" customFormat="1"/>
    <row r="65" s="157" customFormat="1"/>
    <row r="66" s="157" customFormat="1"/>
    <row r="67" s="157" customFormat="1"/>
    <row r="68" s="157" customFormat="1"/>
    <row r="69" s="157" customFormat="1" spans="2:2">
      <c r="B69" s="181"/>
    </row>
    <row r="70" s="157" customFormat="1" spans="2:2">
      <c r="B70" s="181"/>
    </row>
    <row r="71" s="157" customFormat="1" spans="2:2">
      <c r="B71" s="181"/>
    </row>
    <row r="72" s="157" customFormat="1" spans="2:2">
      <c r="B72" s="181"/>
    </row>
    <row r="73" s="157" customFormat="1" spans="2:2">
      <c r="B73" s="181"/>
    </row>
    <row r="74" s="157" customFormat="1" spans="2:2">
      <c r="B74" s="181"/>
    </row>
    <row r="75" spans="2:2">
      <c r="B75" s="182"/>
    </row>
    <row r="76" spans="2:2">
      <c r="B76" s="182"/>
    </row>
    <row r="77" spans="2:2">
      <c r="B77" s="182"/>
    </row>
    <row r="78" spans="2:2">
      <c r="B78" s="182"/>
    </row>
    <row r="81" spans="2:2">
      <c r="B81" s="182"/>
    </row>
    <row r="82" spans="2:2">
      <c r="B82" s="182"/>
    </row>
    <row r="88" spans="1:4">
      <c r="A88" s="183"/>
      <c r="B88" s="183"/>
      <c r="C88" s="183"/>
      <c r="D88" s="183"/>
    </row>
    <row r="89" spans="1:4">
      <c r="A89" s="183"/>
      <c r="B89" s="183"/>
      <c r="C89" s="183"/>
      <c r="D89" s="183"/>
    </row>
    <row r="90" spans="1:4">
      <c r="A90" s="183"/>
      <c r="B90" s="183"/>
      <c r="C90" s="183"/>
      <c r="D90" s="183"/>
    </row>
    <row r="91" spans="1:4">
      <c r="A91" s="183"/>
      <c r="B91" s="183"/>
      <c r="C91" s="183"/>
      <c r="D91" s="183"/>
    </row>
    <row r="92" spans="1:4">
      <c r="A92" s="183"/>
      <c r="B92" s="183"/>
      <c r="C92" s="183"/>
      <c r="D92" s="183"/>
    </row>
    <row r="93" ht="55.5" customHeight="1" spans="1:4">
      <c r="A93" s="183"/>
      <c r="B93" s="183"/>
      <c r="C93" s="183"/>
      <c r="D93" s="183"/>
    </row>
  </sheetData>
  <mergeCells count="3">
    <mergeCell ref="A2:D2"/>
    <mergeCell ref="A3:D3"/>
    <mergeCell ref="A88:D93"/>
  </mergeCells>
  <printOptions horizontalCentered="1"/>
  <pageMargins left="0.984027777777778" right="0.511805555555556" top="0.511805555555556" bottom="0.590277777777778" header="0.314583333333333" footer="0.511805555555556"/>
  <pageSetup paperSize="9" scale="74" fitToHeight="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5" workbookViewId="0">
      <selection activeCell="B40" sqref="B40:C40"/>
    </sheetView>
  </sheetViews>
  <sheetFormatPr defaultColWidth="9" defaultRowHeight="15"/>
  <cols>
    <col min="1" max="1" width="12.5" style="125" customWidth="1"/>
    <col min="2" max="2" width="10.875" style="125" customWidth="1"/>
    <col min="3" max="3" width="13.125" style="125" customWidth="1"/>
    <col min="4" max="4" width="4.625" style="125" customWidth="1"/>
    <col min="5" max="5" width="9" style="125"/>
    <col min="6" max="6" width="6.25" style="125" customWidth="1"/>
    <col min="7" max="8" width="9" style="125"/>
    <col min="9" max="9" width="6" style="125" customWidth="1"/>
    <col min="10" max="16384" width="9" style="125"/>
  </cols>
  <sheetData>
    <row r="1" ht="61.5" customHeight="1" spans="1:9">
      <c r="A1" s="126" t="str">
        <f>+'2-控制价'!A1</f>
        <v>深圳音乐学院排洪渠改造及输水管保护工程监测</v>
      </c>
      <c r="B1" s="126"/>
      <c r="C1" s="126"/>
      <c r="D1" s="126"/>
      <c r="E1" s="126"/>
      <c r="F1" s="126"/>
      <c r="G1" s="126"/>
      <c r="H1" s="126"/>
      <c r="I1" s="126"/>
    </row>
    <row r="2" ht="3" customHeight="1" spans="1:8">
      <c r="A2" s="127"/>
      <c r="B2" s="127"/>
      <c r="C2" s="127"/>
      <c r="D2" s="127"/>
      <c r="E2" s="127"/>
      <c r="F2" s="127"/>
      <c r="G2" s="127"/>
      <c r="H2" s="127"/>
    </row>
    <row r="3" ht="14.25" customHeight="1" spans="1:9">
      <c r="A3" s="128"/>
      <c r="B3" s="128"/>
      <c r="C3" s="128"/>
      <c r="D3" s="128"/>
      <c r="E3" s="128"/>
      <c r="F3" s="128"/>
      <c r="G3" s="128"/>
      <c r="H3" s="128"/>
      <c r="I3" s="128"/>
    </row>
    <row r="4" spans="1:8">
      <c r="A4" s="127"/>
      <c r="B4" s="127"/>
      <c r="C4" s="127"/>
      <c r="D4" s="127"/>
      <c r="E4" s="127"/>
      <c r="F4" s="127"/>
      <c r="G4" s="127"/>
      <c r="H4" s="127"/>
    </row>
    <row r="5" spans="1:8">
      <c r="A5" s="127"/>
      <c r="B5" s="127"/>
      <c r="C5" s="127"/>
      <c r="D5" s="127"/>
      <c r="E5" s="127"/>
      <c r="F5" s="127"/>
      <c r="G5" s="127"/>
      <c r="H5" s="127"/>
    </row>
    <row r="6" ht="23.25" customHeight="1" spans="1:9">
      <c r="A6" s="129" t="s">
        <v>37</v>
      </c>
      <c r="B6" s="129"/>
      <c r="C6" s="129"/>
      <c r="D6" s="129"/>
      <c r="E6" s="129"/>
      <c r="F6" s="129"/>
      <c r="G6" s="129"/>
      <c r="H6" s="129"/>
      <c r="I6" s="129"/>
    </row>
    <row r="7" spans="1:8">
      <c r="A7" s="127"/>
      <c r="B7" s="127"/>
      <c r="C7" s="127"/>
      <c r="D7" s="127"/>
      <c r="E7" s="127"/>
      <c r="F7" s="127"/>
      <c r="G7" s="127"/>
      <c r="H7" s="127"/>
    </row>
    <row r="8" ht="14.25" customHeight="1" spans="1:8">
      <c r="A8" s="127"/>
      <c r="B8" s="127"/>
      <c r="C8" s="127"/>
      <c r="D8" s="127"/>
      <c r="E8" s="130"/>
      <c r="F8" s="130"/>
      <c r="G8" s="130"/>
      <c r="H8" s="130"/>
    </row>
    <row r="9" ht="14.25" customHeight="1" spans="1:8">
      <c r="A9" s="127"/>
      <c r="B9" s="127"/>
      <c r="C9" s="131"/>
      <c r="D9" s="131"/>
      <c r="E9" s="131"/>
      <c r="F9" s="131"/>
      <c r="G9" s="131"/>
      <c r="H9" s="130"/>
    </row>
    <row r="10" spans="1:8">
      <c r="A10" s="132"/>
      <c r="B10" s="132"/>
      <c r="C10" s="132"/>
      <c r="D10" s="132"/>
      <c r="E10" s="132"/>
      <c r="F10" s="132"/>
      <c r="G10" s="132"/>
      <c r="H10" s="132"/>
    </row>
    <row r="11" spans="1:8">
      <c r="A11" s="132"/>
      <c r="B11" s="132"/>
      <c r="C11" s="132"/>
      <c r="D11" s="132"/>
      <c r="E11" s="132"/>
      <c r="F11" s="132"/>
      <c r="G11" s="132"/>
      <c r="H11" s="132"/>
    </row>
    <row r="12" spans="1:8">
      <c r="A12" s="132"/>
      <c r="B12" s="132"/>
      <c r="C12" s="132"/>
      <c r="D12" s="132"/>
      <c r="E12" s="132"/>
      <c r="F12" s="133"/>
      <c r="G12" s="132"/>
      <c r="H12" s="134"/>
    </row>
    <row r="13" ht="25.5" customHeight="1" spans="1:9">
      <c r="A13" s="134" t="s">
        <v>38</v>
      </c>
      <c r="B13" s="135" t="str">
        <f>+'2-控制价'!B13</f>
        <v>深圳市南山区建筑工务署</v>
      </c>
      <c r="C13" s="136"/>
      <c r="D13" s="137"/>
      <c r="E13" s="132" t="s">
        <v>39</v>
      </c>
      <c r="F13" s="132"/>
      <c r="G13" s="138" t="str">
        <f>+'2-控制价'!K13</f>
        <v>深圳华仑诚工程管理有限公司</v>
      </c>
      <c r="H13" s="138"/>
      <c r="I13" s="138"/>
    </row>
    <row r="14" ht="14.25" customHeight="1" spans="1:9">
      <c r="A14" s="134"/>
      <c r="B14" s="139" t="s">
        <v>12</v>
      </c>
      <c r="C14" s="139"/>
      <c r="D14" s="140"/>
      <c r="E14" s="141"/>
      <c r="F14" s="142"/>
      <c r="G14" s="139" t="s">
        <v>40</v>
      </c>
      <c r="H14" s="139"/>
      <c r="I14" s="139"/>
    </row>
    <row r="15" spans="1:8">
      <c r="A15" s="132"/>
      <c r="B15" s="132"/>
      <c r="C15" s="132"/>
      <c r="D15" s="141"/>
      <c r="E15" s="141"/>
      <c r="F15" s="142"/>
      <c r="G15" s="132"/>
      <c r="H15" s="141"/>
    </row>
    <row r="16" spans="1:8">
      <c r="A16" s="141"/>
      <c r="B16" s="141"/>
      <c r="C16" s="141"/>
      <c r="D16" s="141"/>
      <c r="E16" s="141"/>
      <c r="F16" s="142"/>
      <c r="G16" s="141"/>
      <c r="H16" s="141"/>
    </row>
    <row r="17" spans="1:8">
      <c r="A17" s="141"/>
      <c r="B17" s="141"/>
      <c r="C17" s="141"/>
      <c r="D17" s="141"/>
      <c r="E17" s="141"/>
      <c r="F17" s="142"/>
      <c r="G17" s="141"/>
      <c r="H17" s="141"/>
    </row>
    <row r="18" spans="1:8">
      <c r="A18" s="141"/>
      <c r="B18" s="141"/>
      <c r="C18" s="141"/>
      <c r="D18" s="141"/>
      <c r="E18" s="141"/>
      <c r="F18" s="142"/>
      <c r="G18" s="141"/>
      <c r="H18" s="141"/>
    </row>
    <row r="19" spans="1:8">
      <c r="A19" s="141"/>
      <c r="B19" s="141"/>
      <c r="C19" s="141"/>
      <c r="D19" s="141"/>
      <c r="E19" s="141"/>
      <c r="F19" s="142"/>
      <c r="G19" s="141"/>
      <c r="H19" s="141"/>
    </row>
    <row r="20" spans="1:8">
      <c r="A20" s="132"/>
      <c r="B20" s="132"/>
      <c r="C20" s="132"/>
      <c r="D20" s="141"/>
      <c r="E20" s="141"/>
      <c r="F20" s="142"/>
      <c r="G20" s="132"/>
      <c r="H20" s="141"/>
    </row>
    <row r="21" spans="1:8">
      <c r="A21" s="132"/>
      <c r="B21" s="132"/>
      <c r="C21" s="132"/>
      <c r="D21" s="141"/>
      <c r="E21" s="141"/>
      <c r="F21" s="142"/>
      <c r="G21" s="132"/>
      <c r="H21" s="141"/>
    </row>
    <row r="22" spans="1:8">
      <c r="A22" s="132"/>
      <c r="B22" s="132"/>
      <c r="C22" s="132"/>
      <c r="D22" s="141"/>
      <c r="E22" s="141"/>
      <c r="F22" s="142"/>
      <c r="G22" s="132"/>
      <c r="H22" s="141"/>
    </row>
    <row r="23" ht="25.5" customHeight="1" spans="1:8">
      <c r="A23" s="134" t="s">
        <v>41</v>
      </c>
      <c r="B23" s="143"/>
      <c r="C23" s="144"/>
      <c r="D23" s="144"/>
      <c r="E23" s="132" t="s">
        <v>41</v>
      </c>
      <c r="F23" s="132"/>
      <c r="G23" s="141"/>
      <c r="H23" s="141"/>
    </row>
    <row r="24" ht="25.5" customHeight="1" spans="1:9">
      <c r="A24" s="134" t="s">
        <v>15</v>
      </c>
      <c r="B24" s="135"/>
      <c r="C24" s="135"/>
      <c r="D24" s="145"/>
      <c r="E24" s="132" t="s">
        <v>42</v>
      </c>
      <c r="F24" s="132"/>
      <c r="G24" s="146"/>
      <c r="H24" s="147"/>
      <c r="I24" s="154"/>
    </row>
    <row r="25" spans="1:9">
      <c r="A25" s="134"/>
      <c r="B25" s="139" t="s">
        <v>16</v>
      </c>
      <c r="C25" s="139"/>
      <c r="D25" s="140"/>
      <c r="E25" s="141"/>
      <c r="F25" s="142"/>
      <c r="G25" s="139" t="s">
        <v>16</v>
      </c>
      <c r="H25" s="139"/>
      <c r="I25" s="139"/>
    </row>
    <row r="26" spans="1:8">
      <c r="A26" s="141"/>
      <c r="B26" s="141"/>
      <c r="C26" s="141"/>
      <c r="D26" s="141"/>
      <c r="E26" s="141"/>
      <c r="F26" s="142"/>
      <c r="G26" s="141"/>
      <c r="H26" s="141"/>
    </row>
    <row r="27" spans="1:8">
      <c r="A27" s="141"/>
      <c r="B27" s="141"/>
      <c r="C27" s="141"/>
      <c r="D27" s="141"/>
      <c r="E27" s="141"/>
      <c r="F27" s="142"/>
      <c r="G27" s="141"/>
      <c r="H27" s="141"/>
    </row>
    <row r="28" spans="1:8">
      <c r="A28" s="141"/>
      <c r="B28" s="141"/>
      <c r="C28" s="141"/>
      <c r="D28" s="141"/>
      <c r="E28" s="141"/>
      <c r="F28" s="142"/>
      <c r="G28" s="141"/>
      <c r="H28" s="141"/>
    </row>
    <row r="29" spans="1:8">
      <c r="A29" s="141"/>
      <c r="B29" s="141"/>
      <c r="C29" s="141"/>
      <c r="D29" s="141"/>
      <c r="E29" s="141"/>
      <c r="F29" s="142"/>
      <c r="G29" s="141"/>
      <c r="H29" s="141"/>
    </row>
    <row r="30" spans="1:8">
      <c r="A30" s="141"/>
      <c r="B30" s="141"/>
      <c r="C30" s="141"/>
      <c r="D30" s="141"/>
      <c r="E30" s="141"/>
      <c r="F30" s="142"/>
      <c r="G30" s="141"/>
      <c r="H30" s="141"/>
    </row>
    <row r="31" spans="1:8">
      <c r="A31" s="141"/>
      <c r="B31" s="141"/>
      <c r="C31" s="141"/>
      <c r="D31" s="141"/>
      <c r="E31" s="141"/>
      <c r="F31" s="142"/>
      <c r="G31" s="141"/>
      <c r="H31" s="141"/>
    </row>
    <row r="32" spans="1:8">
      <c r="A32" s="141"/>
      <c r="B32" s="141"/>
      <c r="C32" s="141"/>
      <c r="D32" s="141"/>
      <c r="E32" s="141"/>
      <c r="F32" s="142"/>
      <c r="G32" s="141"/>
      <c r="H32" s="141"/>
    </row>
    <row r="33" ht="25.5" customHeight="1" spans="1:9">
      <c r="A33" s="134" t="s">
        <v>43</v>
      </c>
      <c r="B33" s="148"/>
      <c r="C33" s="148"/>
      <c r="D33" s="149"/>
      <c r="E33" s="132" t="s">
        <v>44</v>
      </c>
      <c r="F33" s="132"/>
      <c r="G33" s="146"/>
      <c r="H33" s="147"/>
      <c r="I33" s="154"/>
    </row>
    <row r="34" spans="1:9">
      <c r="A34" s="134"/>
      <c r="B34" s="139" t="s">
        <v>19</v>
      </c>
      <c r="C34" s="139"/>
      <c r="D34" s="140"/>
      <c r="E34" s="141"/>
      <c r="F34" s="142"/>
      <c r="G34" s="139" t="s">
        <v>20</v>
      </c>
      <c r="H34" s="139"/>
      <c r="I34" s="139"/>
    </row>
    <row r="35" spans="1:8">
      <c r="A35" s="141"/>
      <c r="B35" s="141"/>
      <c r="C35" s="141"/>
      <c r="D35" s="141"/>
      <c r="E35" s="141"/>
      <c r="F35" s="142"/>
      <c r="G35" s="141"/>
      <c r="H35" s="141"/>
    </row>
    <row r="36" spans="1:8">
      <c r="A36" s="141"/>
      <c r="B36" s="141"/>
      <c r="C36" s="141"/>
      <c r="D36" s="141"/>
      <c r="E36" s="141"/>
      <c r="F36" s="142"/>
      <c r="G36" s="141"/>
      <c r="H36" s="141"/>
    </row>
    <row r="37" spans="1:8">
      <c r="A37" s="141"/>
      <c r="B37" s="141"/>
      <c r="C37" s="141"/>
      <c r="D37" s="141"/>
      <c r="E37" s="141"/>
      <c r="F37" s="142"/>
      <c r="G37" s="141"/>
      <c r="H37" s="141"/>
    </row>
    <row r="38" spans="1:8">
      <c r="A38" s="141"/>
      <c r="B38" s="141"/>
      <c r="C38" s="141"/>
      <c r="D38" s="141"/>
      <c r="E38" s="141"/>
      <c r="F38" s="142"/>
      <c r="G38" s="141"/>
      <c r="H38" s="141"/>
    </row>
    <row r="39" spans="1:8">
      <c r="A39" s="133"/>
      <c r="B39" s="133"/>
      <c r="C39" s="133"/>
      <c r="D39" s="133"/>
      <c r="E39" s="133"/>
      <c r="F39" s="142"/>
      <c r="G39" s="141"/>
      <c r="H39" s="141"/>
    </row>
    <row r="40" ht="14.25" customHeight="1" spans="1:9">
      <c r="A40" s="134" t="s">
        <v>45</v>
      </c>
      <c r="B40" s="150">
        <f>+'2-控制价'!C35</f>
        <v>44852</v>
      </c>
      <c r="C40" s="150"/>
      <c r="D40" s="151"/>
      <c r="E40" s="132" t="s">
        <v>46</v>
      </c>
      <c r="F40" s="132"/>
      <c r="G40" s="150">
        <f>+B40</f>
        <v>44852</v>
      </c>
      <c r="H40" s="132"/>
      <c r="I40" s="155"/>
    </row>
    <row r="41" ht="16.5" customHeight="1" spans="1:9">
      <c r="A41" s="134"/>
      <c r="B41" s="150"/>
      <c r="C41" s="150"/>
      <c r="D41" s="151"/>
      <c r="E41" s="151"/>
      <c r="F41" s="151"/>
      <c r="G41" s="152"/>
      <c r="H41" s="151"/>
      <c r="I41" s="155"/>
    </row>
    <row r="42" s="124" customFormat="1" ht="12" customHeight="1" spans="10:10">
      <c r="J42" s="125"/>
    </row>
    <row r="43" s="124" customFormat="1" ht="3.75" customHeight="1" spans="1:10">
      <c r="A43" s="153"/>
      <c r="B43" s="153"/>
      <c r="C43" s="153"/>
      <c r="D43" s="153"/>
      <c r="E43" s="153"/>
      <c r="F43" s="153"/>
      <c r="G43" s="153"/>
      <c r="H43" s="153"/>
      <c r="I43" s="153"/>
      <c r="J43" s="125"/>
    </row>
    <row r="44" s="124" customFormat="1" spans="10:10">
      <c r="J44" s="125"/>
    </row>
  </sheetData>
  <mergeCells count="50">
    <mergeCell ref="A1:I1"/>
    <mergeCell ref="A2:B2"/>
    <mergeCell ref="A3:I3"/>
    <mergeCell ref="A4:B4"/>
    <mergeCell ref="A5:B5"/>
    <mergeCell ref="A6:I6"/>
    <mergeCell ref="A7:B7"/>
    <mergeCell ref="A8:B8"/>
    <mergeCell ref="C8:D8"/>
    <mergeCell ref="A9:B9"/>
    <mergeCell ref="C9:G9"/>
    <mergeCell ref="A10:B10"/>
    <mergeCell ref="A11:B11"/>
    <mergeCell ref="A12:B12"/>
    <mergeCell ref="B13:C13"/>
    <mergeCell ref="E13:F13"/>
    <mergeCell ref="G13:I13"/>
    <mergeCell ref="B14:C14"/>
    <mergeCell ref="G14:I14"/>
    <mergeCell ref="A15:B15"/>
    <mergeCell ref="A16:B16"/>
    <mergeCell ref="A17:B17"/>
    <mergeCell ref="A18:B18"/>
    <mergeCell ref="A19:B19"/>
    <mergeCell ref="A20:B20"/>
    <mergeCell ref="A21:B21"/>
    <mergeCell ref="A22:B22"/>
    <mergeCell ref="E23:F23"/>
    <mergeCell ref="B24:C24"/>
    <mergeCell ref="E24:F24"/>
    <mergeCell ref="B25:C25"/>
    <mergeCell ref="G25:I25"/>
    <mergeCell ref="A26:B26"/>
    <mergeCell ref="A27:B27"/>
    <mergeCell ref="A28:B28"/>
    <mergeCell ref="A29:B29"/>
    <mergeCell ref="A30:B30"/>
    <mergeCell ref="A31:B31"/>
    <mergeCell ref="A32:B32"/>
    <mergeCell ref="B33:C33"/>
    <mergeCell ref="E33:F33"/>
    <mergeCell ref="B34:C34"/>
    <mergeCell ref="G34:I34"/>
    <mergeCell ref="A35:B35"/>
    <mergeCell ref="A36:B36"/>
    <mergeCell ref="A38:B38"/>
    <mergeCell ref="A39:B39"/>
    <mergeCell ref="B40:C40"/>
    <mergeCell ref="E40:F40"/>
    <mergeCell ref="G40:H40"/>
  </mergeCells>
  <pageMargins left="0.75" right="0.75" top="1" bottom="0.58" header="0.5" footer="0.5"/>
  <pageSetup paperSize="9" orientation="portrait" verticalDpi="300"/>
  <headerFooter alignWithMargins="0">
    <oddFooter>&amp;L&amp;G&amp;C地址：深圳市福田区深南中路1027号新城大厦西座八楼        邮编：518008
电话：（0755）82073198    82125335    82073260         传真：82073262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view="pageBreakPreview" zoomScaleNormal="100" workbookViewId="0">
      <selection activeCell="A2" sqref="A2:H2"/>
    </sheetView>
  </sheetViews>
  <sheetFormatPr defaultColWidth="9" defaultRowHeight="14"/>
  <cols>
    <col min="1" max="1" width="5" style="10" customWidth="1"/>
    <col min="2" max="2" width="30.125" style="10" customWidth="1"/>
    <col min="3" max="3" width="7.5" style="10" customWidth="1"/>
    <col min="4" max="4" width="10.375" style="10" hidden="1" customWidth="1"/>
    <col min="5" max="5" width="9.75" style="10" customWidth="1"/>
    <col min="6" max="6" width="7.875" style="10" customWidth="1"/>
    <col min="7" max="7" width="16.625" style="10" customWidth="1"/>
    <col min="8" max="8" width="14.8" style="10" customWidth="1"/>
    <col min="9" max="16384" width="9" style="10"/>
  </cols>
  <sheetData>
    <row r="1" ht="39" customHeight="1" spans="1:16">
      <c r="A1" s="112" t="s">
        <v>47</v>
      </c>
      <c r="B1" s="112"/>
      <c r="C1" s="112"/>
      <c r="D1" s="112"/>
      <c r="E1" s="112"/>
      <c r="F1" s="112"/>
      <c r="G1" s="112"/>
      <c r="H1" s="112"/>
      <c r="M1" s="111"/>
      <c r="N1" s="111"/>
      <c r="O1" s="111"/>
      <c r="P1" s="111"/>
    </row>
    <row r="2" ht="39" customHeight="1" spans="1:16">
      <c r="A2" s="104" t="s">
        <v>48</v>
      </c>
      <c r="B2" s="104"/>
      <c r="C2" s="104"/>
      <c r="D2" s="104"/>
      <c r="E2" s="104"/>
      <c r="F2" s="104"/>
      <c r="G2" s="104"/>
      <c r="H2" s="104"/>
      <c r="L2" s="10"/>
      <c r="M2" s="123"/>
      <c r="N2" s="123"/>
      <c r="O2" s="123"/>
      <c r="P2" s="111"/>
    </row>
    <row r="3" ht="37" customHeight="1" spans="1:12">
      <c r="A3" s="113" t="s">
        <v>25</v>
      </c>
      <c r="B3" s="113" t="s">
        <v>49</v>
      </c>
      <c r="C3" s="113" t="s">
        <v>50</v>
      </c>
      <c r="D3" s="113" t="s">
        <v>51</v>
      </c>
      <c r="E3" s="113" t="s">
        <v>52</v>
      </c>
      <c r="F3" s="113" t="s">
        <v>53</v>
      </c>
      <c r="G3" s="113" t="s">
        <v>54</v>
      </c>
      <c r="H3" s="114" t="s">
        <v>28</v>
      </c>
      <c r="L3" s="111"/>
    </row>
    <row r="4" ht="24.95" customHeight="1" spans="1:10">
      <c r="A4" s="115" t="s">
        <v>55</v>
      </c>
      <c r="B4" s="115"/>
      <c r="C4" s="115"/>
      <c r="D4" s="115"/>
      <c r="E4" s="115"/>
      <c r="F4" s="115"/>
      <c r="G4" s="115"/>
      <c r="H4" s="115"/>
      <c r="I4" s="14"/>
      <c r="J4" s="14"/>
    </row>
    <row r="5" ht="32" customHeight="1" spans="1:10">
      <c r="A5" s="114">
        <v>1</v>
      </c>
      <c r="B5" s="116" t="s">
        <v>56</v>
      </c>
      <c r="C5" s="114" t="s">
        <v>57</v>
      </c>
      <c r="D5" s="117" t="s">
        <v>58</v>
      </c>
      <c r="E5" s="117">
        <f>38*68+240</f>
        <v>2824</v>
      </c>
      <c r="F5" s="117"/>
      <c r="G5" s="118"/>
      <c r="H5" s="119"/>
      <c r="I5" s="14"/>
      <c r="J5" s="14"/>
    </row>
    <row r="6" ht="32" customHeight="1" spans="1:10">
      <c r="A6" s="114">
        <v>2</v>
      </c>
      <c r="B6" s="116" t="s">
        <v>59</v>
      </c>
      <c r="C6" s="114" t="s">
        <v>57</v>
      </c>
      <c r="D6" s="117" t="s">
        <v>58</v>
      </c>
      <c r="E6" s="117">
        <f>38*68+240</f>
        <v>2824</v>
      </c>
      <c r="F6" s="117"/>
      <c r="G6" s="118"/>
      <c r="H6" s="119"/>
      <c r="I6" s="14"/>
      <c r="J6" s="14"/>
    </row>
    <row r="7" s="10" customFormat="1" ht="32" customHeight="1" spans="1:10">
      <c r="A7" s="114">
        <v>3</v>
      </c>
      <c r="B7" s="116" t="s">
        <v>60</v>
      </c>
      <c r="C7" s="114" t="s">
        <v>61</v>
      </c>
      <c r="D7" s="117" t="s">
        <v>62</v>
      </c>
      <c r="E7" s="117">
        <f>152*68</f>
        <v>10336</v>
      </c>
      <c r="F7" s="117"/>
      <c r="G7" s="118"/>
      <c r="H7" s="119"/>
      <c r="I7" s="14"/>
      <c r="J7" s="14"/>
    </row>
    <row r="8" ht="32" customHeight="1" spans="1:10">
      <c r="A8" s="114">
        <v>4</v>
      </c>
      <c r="B8" s="116" t="s">
        <v>63</v>
      </c>
      <c r="C8" s="114" t="s">
        <v>57</v>
      </c>
      <c r="D8" s="117" t="s">
        <v>64</v>
      </c>
      <c r="E8" s="117">
        <f>13*68</f>
        <v>884</v>
      </c>
      <c r="F8" s="117"/>
      <c r="G8" s="118"/>
      <c r="H8" s="119"/>
      <c r="I8" s="14"/>
      <c r="J8" s="14"/>
    </row>
    <row r="9" ht="24.95" customHeight="1" spans="1:8">
      <c r="A9" s="113" t="s">
        <v>65</v>
      </c>
      <c r="B9" s="113"/>
      <c r="C9" s="113"/>
      <c r="D9" s="113"/>
      <c r="E9" s="113"/>
      <c r="F9" s="113"/>
      <c r="G9" s="120"/>
      <c r="H9" s="121"/>
    </row>
    <row r="10" spans="7:7">
      <c r="G10" s="122"/>
    </row>
  </sheetData>
  <mergeCells count="4">
    <mergeCell ref="A1:H1"/>
    <mergeCell ref="A2:H2"/>
    <mergeCell ref="A4:H4"/>
    <mergeCell ref="A9:F9"/>
  </mergeCells>
  <printOptions horizontalCentered="1"/>
  <pageMargins left="0.554861111111111" right="0.554861111111111" top="0.60625" bottom="0.60625" header="0.5" footer="0.5"/>
  <pageSetup paperSize="9" scale="93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tabSelected="1" view="pageBreakPreview" zoomScaleNormal="90" workbookViewId="0">
      <selection activeCell="F4" sqref="F4:F16"/>
    </sheetView>
  </sheetViews>
  <sheetFormatPr defaultColWidth="9" defaultRowHeight="15"/>
  <cols>
    <col min="1" max="1" width="9" style="101"/>
    <col min="2" max="2" width="18.5" style="102" customWidth="1"/>
    <col min="3" max="3" width="8.375" style="102" customWidth="1"/>
    <col min="4" max="4" width="8.25" style="102" customWidth="1"/>
    <col min="5" max="5" width="9.25" style="102" customWidth="1"/>
    <col min="6" max="6" width="12" style="101" customWidth="1"/>
    <col min="7" max="7" width="15.75" style="102" customWidth="1"/>
    <col min="8" max="8" width="16.3" style="102" customWidth="1"/>
    <col min="9" max="16384" width="9" style="102"/>
  </cols>
  <sheetData>
    <row r="1" ht="40" customHeight="1" spans="1:8">
      <c r="A1" s="103" t="s">
        <v>66</v>
      </c>
      <c r="B1" s="103"/>
      <c r="C1" s="103"/>
      <c r="D1" s="103"/>
      <c r="E1" s="103"/>
      <c r="F1" s="103"/>
      <c r="G1" s="103"/>
      <c r="H1" s="103"/>
    </row>
    <row r="2" s="10" customFormat="1" ht="28" customHeight="1" spans="1:15">
      <c r="A2" s="104" t="s">
        <v>48</v>
      </c>
      <c r="B2" s="104"/>
      <c r="C2" s="104"/>
      <c r="D2" s="104"/>
      <c r="E2" s="104"/>
      <c r="F2" s="104"/>
      <c r="G2" s="104"/>
      <c r="H2" s="104"/>
      <c r="L2" s="111"/>
      <c r="M2" s="111"/>
      <c r="N2" s="111"/>
      <c r="O2" s="111"/>
    </row>
    <row r="3" s="100" customFormat="1" ht="33" customHeight="1" spans="1:8">
      <c r="A3" s="105" t="s">
        <v>25</v>
      </c>
      <c r="B3" s="105" t="s">
        <v>67</v>
      </c>
      <c r="C3" s="105" t="s">
        <v>50</v>
      </c>
      <c r="D3" s="105" t="s">
        <v>68</v>
      </c>
      <c r="E3" s="105" t="s">
        <v>69</v>
      </c>
      <c r="F3" s="105" t="s">
        <v>70</v>
      </c>
      <c r="G3" s="105" t="s">
        <v>71</v>
      </c>
      <c r="H3" s="105" t="s">
        <v>28</v>
      </c>
    </row>
    <row r="4" s="100" customFormat="1" spans="1:8">
      <c r="A4" s="105" t="s">
        <v>72</v>
      </c>
      <c r="B4" s="106"/>
      <c r="C4" s="106"/>
      <c r="D4" s="106"/>
      <c r="E4" s="106"/>
      <c r="F4" s="105"/>
      <c r="G4" s="105"/>
      <c r="H4" s="105"/>
    </row>
    <row r="5" s="100" customFormat="1" ht="18" customHeight="1" spans="1:8">
      <c r="A5" s="105">
        <v>1</v>
      </c>
      <c r="B5" s="105" t="s">
        <v>73</v>
      </c>
      <c r="C5" s="42"/>
      <c r="D5" s="42"/>
      <c r="E5" s="42"/>
      <c r="F5" s="105"/>
      <c r="G5" s="42" t="s">
        <v>74</v>
      </c>
      <c r="H5" s="42"/>
    </row>
    <row r="6" s="100" customFormat="1" ht="18" customHeight="1" spans="1:8">
      <c r="A6" s="42">
        <v>1.1</v>
      </c>
      <c r="B6" s="42" t="s">
        <v>75</v>
      </c>
      <c r="C6" s="42" t="s">
        <v>76</v>
      </c>
      <c r="D6" s="42">
        <v>1</v>
      </c>
      <c r="E6" s="42"/>
      <c r="F6" s="42"/>
      <c r="G6" s="42"/>
      <c r="H6" s="42"/>
    </row>
    <row r="7" s="100" customFormat="1" ht="18" customHeight="1" spans="1:8">
      <c r="A7" s="42">
        <v>1.2</v>
      </c>
      <c r="B7" s="42" t="s">
        <v>77</v>
      </c>
      <c r="C7" s="42" t="s">
        <v>76</v>
      </c>
      <c r="D7" s="42">
        <v>1</v>
      </c>
      <c r="E7" s="42"/>
      <c r="F7" s="42"/>
      <c r="G7" s="42"/>
      <c r="H7" s="42"/>
    </row>
    <row r="8" s="100" customFormat="1" ht="18" customHeight="1" spans="1:8">
      <c r="A8" s="42">
        <v>1.3</v>
      </c>
      <c r="B8" s="42" t="s">
        <v>78</v>
      </c>
      <c r="C8" s="42" t="s">
        <v>76</v>
      </c>
      <c r="D8" s="42">
        <v>1</v>
      </c>
      <c r="E8" s="42"/>
      <c r="F8" s="42"/>
      <c r="G8" s="42"/>
      <c r="H8" s="42"/>
    </row>
    <row r="9" s="100" customFormat="1" ht="18" customHeight="1" spans="1:8">
      <c r="A9" s="42">
        <v>1.4</v>
      </c>
      <c r="B9" s="42" t="s">
        <v>79</v>
      </c>
      <c r="C9" s="42" t="s">
        <v>76</v>
      </c>
      <c r="D9" s="42">
        <v>1</v>
      </c>
      <c r="E9" s="42"/>
      <c r="F9" s="42"/>
      <c r="G9" s="42"/>
      <c r="H9" s="42"/>
    </row>
    <row r="10" s="100" customFormat="1" ht="18" customHeight="1" spans="1:8">
      <c r="A10" s="42">
        <v>1.5</v>
      </c>
      <c r="B10" s="42" t="s">
        <v>80</v>
      </c>
      <c r="C10" s="42" t="s">
        <v>76</v>
      </c>
      <c r="D10" s="42">
        <v>1</v>
      </c>
      <c r="E10" s="42"/>
      <c r="F10" s="42"/>
      <c r="G10" s="42"/>
      <c r="H10" s="42"/>
    </row>
    <row r="11" s="100" customFormat="1" ht="18" customHeight="1" spans="1:8">
      <c r="A11" s="42">
        <v>1.6</v>
      </c>
      <c r="B11" s="42" t="s">
        <v>81</v>
      </c>
      <c r="C11" s="42" t="s">
        <v>76</v>
      </c>
      <c r="D11" s="42">
        <v>1</v>
      </c>
      <c r="E11" s="42"/>
      <c r="F11" s="42"/>
      <c r="G11" s="42"/>
      <c r="H11" s="42"/>
    </row>
    <row r="12" s="100" customFormat="1" ht="18" customHeight="1" spans="1:8">
      <c r="A12" s="42">
        <v>1.7</v>
      </c>
      <c r="B12" s="42" t="s">
        <v>82</v>
      </c>
      <c r="C12" s="42" t="s">
        <v>76</v>
      </c>
      <c r="D12" s="42">
        <v>1</v>
      </c>
      <c r="E12" s="42"/>
      <c r="F12" s="42"/>
      <c r="G12" s="42"/>
      <c r="H12" s="42"/>
    </row>
    <row r="13" s="100" customFormat="1" ht="18" customHeight="1" spans="1:8">
      <c r="A13" s="42">
        <v>1.8</v>
      </c>
      <c r="B13" s="42" t="s">
        <v>83</v>
      </c>
      <c r="C13" s="42" t="s">
        <v>76</v>
      </c>
      <c r="D13" s="42">
        <v>1</v>
      </c>
      <c r="E13" s="42"/>
      <c r="F13" s="42"/>
      <c r="G13" s="42"/>
      <c r="H13" s="42"/>
    </row>
    <row r="14" s="100" customFormat="1" ht="18" customHeight="1" spans="1:8">
      <c r="A14" s="42">
        <v>1.9</v>
      </c>
      <c r="B14" s="42" t="s">
        <v>84</v>
      </c>
      <c r="C14" s="42" t="s">
        <v>76</v>
      </c>
      <c r="D14" s="42">
        <v>1</v>
      </c>
      <c r="E14" s="42"/>
      <c r="F14" s="42"/>
      <c r="G14" s="42"/>
      <c r="H14" s="42"/>
    </row>
    <row r="15" s="100" customFormat="1" ht="18" customHeight="1" spans="1:8">
      <c r="A15" s="107">
        <v>1.1</v>
      </c>
      <c r="B15" s="42" t="s">
        <v>85</v>
      </c>
      <c r="C15" s="42" t="s">
        <v>76</v>
      </c>
      <c r="D15" s="42">
        <v>1</v>
      </c>
      <c r="E15" s="42"/>
      <c r="F15" s="42"/>
      <c r="G15" s="42"/>
      <c r="H15" s="42"/>
    </row>
    <row r="16" s="100" customFormat="1" ht="18" customHeight="1" spans="1:8">
      <c r="A16" s="42">
        <v>1.11</v>
      </c>
      <c r="B16" s="42" t="s">
        <v>86</v>
      </c>
      <c r="C16" s="42" t="s">
        <v>76</v>
      </c>
      <c r="D16" s="42">
        <v>1</v>
      </c>
      <c r="E16" s="42"/>
      <c r="F16" s="42"/>
      <c r="G16" s="42"/>
      <c r="H16" s="42"/>
    </row>
    <row r="17" s="100" customFormat="1" ht="18" customHeight="1" spans="1:8">
      <c r="A17" s="42">
        <v>1.12</v>
      </c>
      <c r="B17" s="42" t="s">
        <v>87</v>
      </c>
      <c r="C17" s="42" t="s">
        <v>76</v>
      </c>
      <c r="D17" s="42">
        <v>1</v>
      </c>
      <c r="E17" s="42"/>
      <c r="F17" s="42"/>
      <c r="G17" s="42"/>
      <c r="H17" s="42"/>
    </row>
    <row r="18" s="100" customFormat="1" ht="18" customHeight="1" spans="1:8">
      <c r="A18" s="42">
        <v>1.13</v>
      </c>
      <c r="B18" s="42" t="s">
        <v>88</v>
      </c>
      <c r="C18" s="42" t="s">
        <v>76</v>
      </c>
      <c r="D18" s="42">
        <v>1</v>
      </c>
      <c r="E18" s="42"/>
      <c r="F18" s="42"/>
      <c r="G18" s="42"/>
      <c r="H18" s="42"/>
    </row>
    <row r="19" s="100" customFormat="1" ht="18" customHeight="1" spans="1:8">
      <c r="A19" s="105">
        <v>2</v>
      </c>
      <c r="B19" s="105" t="s">
        <v>89</v>
      </c>
      <c r="C19" s="105"/>
      <c r="D19" s="105"/>
      <c r="E19" s="105"/>
      <c r="F19" s="105"/>
      <c r="G19" s="42" t="s">
        <v>90</v>
      </c>
      <c r="H19" s="42"/>
    </row>
    <row r="20" s="100" customFormat="1" ht="18" customHeight="1" spans="1:8">
      <c r="A20" s="42">
        <v>2.1</v>
      </c>
      <c r="B20" s="42" t="s">
        <v>91</v>
      </c>
      <c r="C20" s="42" t="s">
        <v>76</v>
      </c>
      <c r="D20" s="42">
        <v>9</v>
      </c>
      <c r="E20" s="42"/>
      <c r="F20" s="42"/>
      <c r="G20" s="42"/>
      <c r="H20" s="42"/>
    </row>
    <row r="21" s="100" customFormat="1" ht="18" customHeight="1" spans="1:8">
      <c r="A21" s="42">
        <v>2.2</v>
      </c>
      <c r="B21" s="42" t="s">
        <v>92</v>
      </c>
      <c r="C21" s="42" t="s">
        <v>76</v>
      </c>
      <c r="D21" s="42">
        <v>9</v>
      </c>
      <c r="E21" s="42"/>
      <c r="F21" s="42"/>
      <c r="G21" s="42"/>
      <c r="H21" s="42"/>
    </row>
    <row r="22" s="100" customFormat="1" ht="18" customHeight="1" spans="1:8">
      <c r="A22" s="42">
        <v>2.3</v>
      </c>
      <c r="B22" s="42" t="s">
        <v>93</v>
      </c>
      <c r="C22" s="42" t="s">
        <v>76</v>
      </c>
      <c r="D22" s="42">
        <v>9</v>
      </c>
      <c r="E22" s="42"/>
      <c r="F22" s="42"/>
      <c r="G22" s="42"/>
      <c r="H22" s="42"/>
    </row>
    <row r="23" s="100" customFormat="1" ht="18" customHeight="1" spans="1:8">
      <c r="A23" s="42">
        <v>2.4</v>
      </c>
      <c r="B23" s="42" t="s">
        <v>94</v>
      </c>
      <c r="C23" s="42" t="s">
        <v>76</v>
      </c>
      <c r="D23" s="42">
        <v>9</v>
      </c>
      <c r="E23" s="42"/>
      <c r="F23" s="42"/>
      <c r="G23" s="42"/>
      <c r="H23" s="42"/>
    </row>
    <row r="24" s="100" customFormat="1" ht="18" customHeight="1" spans="1:8">
      <c r="A24" s="42">
        <v>2.5</v>
      </c>
      <c r="B24" s="42" t="s">
        <v>95</v>
      </c>
      <c r="C24" s="42" t="s">
        <v>76</v>
      </c>
      <c r="D24" s="42">
        <v>9</v>
      </c>
      <c r="E24" s="42"/>
      <c r="F24" s="42"/>
      <c r="G24" s="42"/>
      <c r="H24" s="42"/>
    </row>
    <row r="25" s="100" customFormat="1" ht="18" customHeight="1" spans="1:8">
      <c r="A25" s="42">
        <v>2.6</v>
      </c>
      <c r="B25" s="42" t="s">
        <v>96</v>
      </c>
      <c r="C25" s="42" t="s">
        <v>76</v>
      </c>
      <c r="D25" s="42">
        <v>9</v>
      </c>
      <c r="E25" s="42"/>
      <c r="F25" s="42"/>
      <c r="G25" s="42"/>
      <c r="H25" s="42"/>
    </row>
    <row r="26" s="100" customFormat="1" ht="18" customHeight="1" spans="1:8">
      <c r="A26" s="105">
        <v>3</v>
      </c>
      <c r="B26" s="105" t="s">
        <v>97</v>
      </c>
      <c r="C26" s="42"/>
      <c r="D26" s="42"/>
      <c r="E26" s="42"/>
      <c r="F26" s="105"/>
      <c r="G26" s="42" t="s">
        <v>98</v>
      </c>
      <c r="H26" s="108"/>
    </row>
    <row r="27" s="100" customFormat="1" ht="18" customHeight="1" spans="1:8">
      <c r="A27" s="42">
        <v>3.1</v>
      </c>
      <c r="B27" s="42" t="s">
        <v>99</v>
      </c>
      <c r="C27" s="42" t="s">
        <v>76</v>
      </c>
      <c r="D27" s="42">
        <v>1</v>
      </c>
      <c r="E27" s="42"/>
      <c r="F27" s="42"/>
      <c r="G27" s="42"/>
      <c r="H27" s="42"/>
    </row>
    <row r="28" s="100" customFormat="1" ht="18" customHeight="1" spans="1:8">
      <c r="A28" s="42">
        <v>3.2</v>
      </c>
      <c r="B28" s="42" t="s">
        <v>100</v>
      </c>
      <c r="C28" s="42" t="s">
        <v>76</v>
      </c>
      <c r="D28" s="42">
        <v>1</v>
      </c>
      <c r="E28" s="42"/>
      <c r="F28" s="42"/>
      <c r="G28" s="42"/>
      <c r="H28" s="42"/>
    </row>
    <row r="29" s="100" customFormat="1" ht="24" customHeight="1" spans="1:8">
      <c r="A29" s="105" t="s">
        <v>101</v>
      </c>
      <c r="B29" s="106"/>
      <c r="C29" s="106"/>
      <c r="D29" s="106"/>
      <c r="E29" s="106"/>
      <c r="F29" s="105"/>
      <c r="G29" s="109"/>
      <c r="H29" s="109"/>
    </row>
    <row r="30" s="100" customFormat="1" ht="18" customHeight="1" spans="1:8">
      <c r="A30" s="42">
        <v>1</v>
      </c>
      <c r="B30" s="42" t="s">
        <v>102</v>
      </c>
      <c r="C30" s="42" t="s">
        <v>103</v>
      </c>
      <c r="D30" s="42">
        <v>10</v>
      </c>
      <c r="E30" s="95"/>
      <c r="F30" s="95"/>
      <c r="G30" s="42"/>
      <c r="H30" s="95"/>
    </row>
    <row r="31" s="100" customFormat="1" ht="18" customHeight="1" spans="1:8">
      <c r="A31" s="42">
        <v>2</v>
      </c>
      <c r="B31" s="42" t="s">
        <v>104</v>
      </c>
      <c r="C31" s="42" t="s">
        <v>103</v>
      </c>
      <c r="D31" s="42">
        <v>14</v>
      </c>
      <c r="E31" s="95"/>
      <c r="F31" s="95"/>
      <c r="G31" s="42"/>
      <c r="H31" s="95"/>
    </row>
    <row r="32" s="100" customFormat="1" ht="18" customHeight="1" spans="1:8">
      <c r="A32" s="42">
        <v>3</v>
      </c>
      <c r="B32" s="42" t="s">
        <v>105</v>
      </c>
      <c r="C32" s="42" t="s">
        <v>103</v>
      </c>
      <c r="D32" s="42">
        <v>1</v>
      </c>
      <c r="E32" s="95"/>
      <c r="F32" s="95"/>
      <c r="G32" s="42"/>
      <c r="H32" s="95"/>
    </row>
    <row r="33" s="100" customFormat="1" ht="26" customHeight="1" spans="1:8">
      <c r="A33" s="105" t="s">
        <v>106</v>
      </c>
      <c r="B33" s="106"/>
      <c r="C33" s="106"/>
      <c r="D33" s="106"/>
      <c r="E33" s="106"/>
      <c r="F33" s="105"/>
      <c r="G33" s="105"/>
      <c r="H33" s="105"/>
    </row>
    <row r="34" s="100" customFormat="1" ht="19" customHeight="1" spans="1:8">
      <c r="A34" s="42">
        <v>1</v>
      </c>
      <c r="B34" s="42" t="s">
        <v>107</v>
      </c>
      <c r="C34" s="42" t="s">
        <v>108</v>
      </c>
      <c r="D34" s="42">
        <v>18</v>
      </c>
      <c r="E34" s="95"/>
      <c r="F34" s="95"/>
      <c r="G34" s="42" t="s">
        <v>109</v>
      </c>
      <c r="H34" s="95"/>
    </row>
    <row r="35" s="100" customFormat="1" ht="19" customHeight="1" spans="1:8">
      <c r="A35" s="42">
        <v>2</v>
      </c>
      <c r="B35" s="42" t="s">
        <v>107</v>
      </c>
      <c r="C35" s="42" t="s">
        <v>108</v>
      </c>
      <c r="D35" s="42">
        <v>6</v>
      </c>
      <c r="E35" s="95"/>
      <c r="F35" s="95"/>
      <c r="G35" s="42" t="s">
        <v>110</v>
      </c>
      <c r="H35" s="95"/>
    </row>
    <row r="36" s="100" customFormat="1" ht="33" customHeight="1" spans="1:8">
      <c r="A36" s="42">
        <v>3</v>
      </c>
      <c r="B36" s="42" t="s">
        <v>107</v>
      </c>
      <c r="C36" s="42" t="s">
        <v>108</v>
      </c>
      <c r="D36" s="42">
        <v>13</v>
      </c>
      <c r="E36" s="95"/>
      <c r="F36" s="95"/>
      <c r="G36" s="42" t="s">
        <v>111</v>
      </c>
      <c r="H36" s="95"/>
    </row>
    <row r="37" s="100" customFormat="1" ht="23" customHeight="1" spans="1:8">
      <c r="A37" s="42">
        <v>4</v>
      </c>
      <c r="B37" s="42" t="s">
        <v>107</v>
      </c>
      <c r="C37" s="42" t="s">
        <v>108</v>
      </c>
      <c r="D37" s="42">
        <v>20</v>
      </c>
      <c r="E37" s="95"/>
      <c r="F37" s="95"/>
      <c r="G37" s="42" t="s">
        <v>112</v>
      </c>
      <c r="H37" s="95"/>
    </row>
    <row r="38" s="100" customFormat="1" ht="30" spans="1:8">
      <c r="A38" s="42">
        <v>5</v>
      </c>
      <c r="B38" s="42" t="s">
        <v>113</v>
      </c>
      <c r="C38" s="42" t="s">
        <v>108</v>
      </c>
      <c r="D38" s="42">
        <v>17</v>
      </c>
      <c r="E38" s="95"/>
      <c r="F38" s="95"/>
      <c r="G38" s="42" t="s">
        <v>114</v>
      </c>
      <c r="H38" s="95"/>
    </row>
    <row r="39" s="100" customFormat="1" ht="28" customHeight="1" spans="1:8">
      <c r="A39" s="105" t="s">
        <v>115</v>
      </c>
      <c r="B39" s="106"/>
      <c r="C39" s="106"/>
      <c r="D39" s="106"/>
      <c r="E39" s="106"/>
      <c r="F39" s="105"/>
      <c r="G39" s="105"/>
      <c r="H39" s="105"/>
    </row>
    <row r="40" s="100" customFormat="1" ht="21" customHeight="1" spans="1:8">
      <c r="A40" s="42">
        <v>1</v>
      </c>
      <c r="B40" s="42" t="s">
        <v>116</v>
      </c>
      <c r="C40" s="42" t="s">
        <v>117</v>
      </c>
      <c r="D40" s="42">
        <f>90</f>
        <v>90</v>
      </c>
      <c r="E40" s="95"/>
      <c r="F40" s="95"/>
      <c r="G40" s="42" t="s">
        <v>118</v>
      </c>
      <c r="H40" s="95"/>
    </row>
    <row r="41" s="100" customFormat="1" ht="21" customHeight="1" spans="1:8">
      <c r="A41" s="42">
        <v>2</v>
      </c>
      <c r="B41" s="42" t="s">
        <v>119</v>
      </c>
      <c r="C41" s="42" t="s">
        <v>103</v>
      </c>
      <c r="D41" s="42">
        <v>1</v>
      </c>
      <c r="E41" s="95"/>
      <c r="F41" s="95"/>
      <c r="G41" s="42" t="s">
        <v>118</v>
      </c>
      <c r="H41" s="95"/>
    </row>
    <row r="42" s="100" customFormat="1" ht="21" customHeight="1" spans="1:8">
      <c r="A42" s="42">
        <v>3</v>
      </c>
      <c r="B42" s="42" t="s">
        <v>120</v>
      </c>
      <c r="C42" s="42" t="s">
        <v>121</v>
      </c>
      <c r="D42" s="42">
        <v>18</v>
      </c>
      <c r="E42" s="95"/>
      <c r="F42" s="95"/>
      <c r="G42" s="42" t="s">
        <v>118</v>
      </c>
      <c r="H42" s="95"/>
    </row>
    <row r="43" s="100" customFormat="1" ht="21" customHeight="1" spans="1:8">
      <c r="A43" s="42">
        <v>4</v>
      </c>
      <c r="B43" s="42" t="s">
        <v>122</v>
      </c>
      <c r="C43" s="42" t="s">
        <v>76</v>
      </c>
      <c r="D43" s="42">
        <v>2</v>
      </c>
      <c r="E43" s="95"/>
      <c r="F43" s="95"/>
      <c r="G43" s="42" t="s">
        <v>118</v>
      </c>
      <c r="H43" s="95"/>
    </row>
    <row r="44" s="100" customFormat="1" ht="21" customHeight="1" spans="1:8">
      <c r="A44" s="42">
        <v>5</v>
      </c>
      <c r="B44" s="42" t="s">
        <v>123</v>
      </c>
      <c r="C44" s="42" t="s">
        <v>76</v>
      </c>
      <c r="D44" s="42">
        <v>1</v>
      </c>
      <c r="E44" s="42"/>
      <c r="F44" s="95"/>
      <c r="G44" s="42" t="s">
        <v>118</v>
      </c>
      <c r="H44" s="95"/>
    </row>
    <row r="45" s="100" customFormat="1" ht="21" customHeight="1" spans="1:8">
      <c r="A45" s="42">
        <v>6</v>
      </c>
      <c r="B45" s="42" t="s">
        <v>124</v>
      </c>
      <c r="C45" s="42" t="s">
        <v>76</v>
      </c>
      <c r="D45" s="42">
        <v>9</v>
      </c>
      <c r="E45" s="42"/>
      <c r="F45" s="95"/>
      <c r="G45" s="42" t="s">
        <v>118</v>
      </c>
      <c r="H45" s="95"/>
    </row>
    <row r="46" s="100" customFormat="1" ht="21" customHeight="1" spans="1:8">
      <c r="A46" s="42">
        <v>7</v>
      </c>
      <c r="B46" s="42" t="s">
        <v>125</v>
      </c>
      <c r="C46" s="42" t="s">
        <v>126</v>
      </c>
      <c r="D46" s="42">
        <v>6</v>
      </c>
      <c r="E46" s="42"/>
      <c r="F46" s="95"/>
      <c r="G46" s="42" t="s">
        <v>127</v>
      </c>
      <c r="H46" s="95"/>
    </row>
    <row r="47" s="100" customFormat="1" ht="21" customHeight="1" spans="1:8">
      <c r="A47" s="42">
        <v>8</v>
      </c>
      <c r="B47" s="42" t="s">
        <v>128</v>
      </c>
      <c r="C47" s="42" t="s">
        <v>129</v>
      </c>
      <c r="D47" s="42">
        <v>50</v>
      </c>
      <c r="E47" s="95"/>
      <c r="F47" s="95"/>
      <c r="G47" s="42" t="s">
        <v>130</v>
      </c>
      <c r="H47" s="95"/>
    </row>
    <row r="48" s="100" customFormat="1" ht="21" customHeight="1" spans="1:8">
      <c r="A48" s="42">
        <v>9</v>
      </c>
      <c r="B48" s="42" t="s">
        <v>131</v>
      </c>
      <c r="C48" s="42" t="s">
        <v>117</v>
      </c>
      <c r="D48" s="42">
        <v>232</v>
      </c>
      <c r="E48" s="95"/>
      <c r="F48" s="95"/>
      <c r="G48" s="42" t="s">
        <v>132</v>
      </c>
      <c r="H48" s="95"/>
    </row>
    <row r="49" s="100" customFormat="1" ht="29" customHeight="1" spans="1:8">
      <c r="A49" s="105" t="s">
        <v>133</v>
      </c>
      <c r="B49" s="106"/>
      <c r="C49" s="106"/>
      <c r="D49" s="106"/>
      <c r="E49" s="106"/>
      <c r="F49" s="110"/>
      <c r="G49" s="105"/>
      <c r="H49" s="105"/>
    </row>
  </sheetData>
  <mergeCells count="8">
    <mergeCell ref="A1:H1"/>
    <mergeCell ref="A2:H2"/>
    <mergeCell ref="L2:N2"/>
    <mergeCell ref="A4:E4"/>
    <mergeCell ref="A29:E29"/>
    <mergeCell ref="A33:E33"/>
    <mergeCell ref="A39:E39"/>
    <mergeCell ref="A49:E49"/>
  </mergeCells>
  <pageMargins left="0.550694444444444" right="0.472222222222222" top="0.66875" bottom="1" header="0.354166666666667" footer="0.5"/>
  <pageSetup paperSize="9" scale="8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view="pageBreakPreview" zoomScaleNormal="100" topLeftCell="A10" workbookViewId="0">
      <selection activeCell="D33" sqref="D33"/>
    </sheetView>
  </sheetViews>
  <sheetFormatPr defaultColWidth="9" defaultRowHeight="15"/>
  <cols>
    <col min="1" max="1" width="10.75" style="37" customWidth="1"/>
    <col min="2" max="8" width="10.125" style="37" customWidth="1"/>
    <col min="9" max="9" width="9" style="37"/>
    <col min="10" max="10" width="8.875" style="37" customWidth="1"/>
    <col min="11" max="16384" width="9" style="37"/>
  </cols>
  <sheetData>
    <row r="1" ht="19.5" customHeight="1" spans="1:8">
      <c r="A1" s="38"/>
      <c r="B1" s="38"/>
      <c r="C1" s="38"/>
      <c r="D1" s="38"/>
      <c r="E1" s="38"/>
      <c r="F1" s="38"/>
      <c r="G1" s="38"/>
      <c r="H1" s="38"/>
    </row>
    <row r="2" ht="14.25" customHeight="1" spans="1:8">
      <c r="A2" s="38"/>
      <c r="B2" s="38"/>
      <c r="C2" s="38"/>
      <c r="D2" s="38"/>
      <c r="E2" s="39"/>
      <c r="F2" s="39" t="s">
        <v>5</v>
      </c>
      <c r="G2" s="39"/>
      <c r="H2" s="39"/>
    </row>
    <row r="3" ht="5.1" customHeight="1" spans="1:8">
      <c r="A3" s="40"/>
      <c r="B3" s="40"/>
      <c r="C3" s="40"/>
      <c r="D3" s="40"/>
      <c r="E3" s="40"/>
      <c r="F3" s="40"/>
      <c r="G3" s="40"/>
      <c r="H3" s="40"/>
    </row>
    <row r="4" ht="30.95" customHeight="1" spans="1:8">
      <c r="A4" s="41" t="s">
        <v>134</v>
      </c>
      <c r="B4" s="41"/>
      <c r="C4" s="41"/>
      <c r="D4" s="41"/>
      <c r="E4" s="41"/>
      <c r="F4" s="41"/>
      <c r="G4" s="41"/>
      <c r="H4" s="41"/>
    </row>
    <row r="5" ht="5.25" customHeight="1" spans="1:8">
      <c r="A5" s="38"/>
      <c r="B5" s="38"/>
      <c r="C5" s="38"/>
      <c r="D5" s="38"/>
      <c r="E5" s="38"/>
      <c r="F5" s="38"/>
      <c r="G5" s="38"/>
      <c r="H5" s="38"/>
    </row>
    <row r="6" ht="35.1" customHeight="1" spans="1:8">
      <c r="A6" s="42" t="s">
        <v>135</v>
      </c>
      <c r="B6" s="42" t="str">
        <f>+'2-控制价'!A1</f>
        <v>深圳音乐学院排洪渠改造及输水管保护工程监测</v>
      </c>
      <c r="C6" s="42"/>
      <c r="D6" s="42"/>
      <c r="E6" s="42"/>
      <c r="F6" s="42" t="s">
        <v>136</v>
      </c>
      <c r="G6" s="43" t="str">
        <f>+'2-控制价'!A3</f>
        <v>华仑诚[YB]2020-634-41</v>
      </c>
      <c r="H6" s="44"/>
    </row>
    <row r="7" ht="21" customHeight="1" spans="1:8">
      <c r="A7" s="42" t="s">
        <v>137</v>
      </c>
      <c r="B7" s="45" t="str">
        <f>'2-控制价'!B13</f>
        <v>深圳市南山区建筑工务署</v>
      </c>
      <c r="C7" s="46"/>
      <c r="D7" s="46"/>
      <c r="E7" s="47"/>
      <c r="F7" s="42" t="s">
        <v>138</v>
      </c>
      <c r="G7" s="48" t="s">
        <v>139</v>
      </c>
      <c r="H7" s="44"/>
    </row>
    <row r="8" ht="21" customHeight="1" spans="1:8">
      <c r="A8" s="42" t="s">
        <v>140</v>
      </c>
      <c r="B8" s="49" t="s">
        <v>141</v>
      </c>
      <c r="C8" s="50" t="s">
        <v>142</v>
      </c>
      <c r="D8" s="51"/>
      <c r="E8" s="48"/>
      <c r="F8" s="48"/>
      <c r="G8" s="48"/>
      <c r="H8" s="52"/>
    </row>
    <row r="9" hidden="1" spans="1:8">
      <c r="A9" s="53" t="s">
        <v>143</v>
      </c>
      <c r="B9" s="54"/>
      <c r="C9" s="55"/>
      <c r="D9" s="55"/>
      <c r="E9" s="55"/>
      <c r="F9" s="55"/>
      <c r="G9" s="55"/>
      <c r="H9" s="56"/>
    </row>
    <row r="10" ht="183.95" customHeight="1" spans="1:11">
      <c r="A10" s="57"/>
      <c r="B10" s="58" t="e">
        <f>+#REF!</f>
        <v>#REF!</v>
      </c>
      <c r="C10" s="59"/>
      <c r="D10" s="59"/>
      <c r="E10" s="59"/>
      <c r="F10" s="59"/>
      <c r="G10" s="59"/>
      <c r="H10" s="60"/>
      <c r="J10" s="97"/>
      <c r="K10" s="98"/>
    </row>
    <row r="11" ht="33.95" hidden="1" customHeight="1" spans="1:11">
      <c r="A11" s="57"/>
      <c r="B11" s="61"/>
      <c r="C11" s="59"/>
      <c r="D11" s="59"/>
      <c r="E11" s="59"/>
      <c r="F11" s="59"/>
      <c r="G11" s="59"/>
      <c r="H11" s="60"/>
      <c r="J11" s="97"/>
      <c r="K11" s="98"/>
    </row>
    <row r="12" ht="3.95" hidden="1" customHeight="1" spans="1:8">
      <c r="A12" s="62"/>
      <c r="B12" s="63"/>
      <c r="C12" s="64"/>
      <c r="D12" s="64"/>
      <c r="E12" s="64"/>
      <c r="F12" s="64"/>
      <c r="G12" s="64"/>
      <c r="H12" s="65"/>
    </row>
    <row r="13" ht="17.1" customHeight="1" spans="1:8">
      <c r="A13" s="66" t="s">
        <v>144</v>
      </c>
      <c r="B13" s="67" t="s">
        <v>145</v>
      </c>
      <c r="C13" s="68"/>
      <c r="D13" s="69"/>
      <c r="E13" s="70" t="s">
        <v>146</v>
      </c>
      <c r="F13" s="71"/>
      <c r="G13" s="71"/>
      <c r="H13" s="69"/>
    </row>
    <row r="14" ht="12" customHeight="1" spans="1:8">
      <c r="A14" s="72"/>
      <c r="B14" s="73"/>
      <c r="C14" s="74"/>
      <c r="D14" s="75"/>
      <c r="E14" s="76"/>
      <c r="F14" s="77"/>
      <c r="G14" s="77"/>
      <c r="H14" s="75"/>
    </row>
    <row r="15" ht="12" customHeight="1" spans="1:8">
      <c r="A15" s="72"/>
      <c r="B15" s="73"/>
      <c r="C15" s="74"/>
      <c r="D15" s="75"/>
      <c r="E15" s="73"/>
      <c r="F15" s="78"/>
      <c r="G15" s="78"/>
      <c r="H15" s="75"/>
    </row>
    <row r="16" ht="12" customHeight="1" spans="1:8">
      <c r="A16" s="72"/>
      <c r="B16" s="73"/>
      <c r="C16" s="74"/>
      <c r="D16" s="75"/>
      <c r="E16" s="73"/>
      <c r="F16" s="78"/>
      <c r="G16" s="78"/>
      <c r="H16" s="75"/>
    </row>
    <row r="17" ht="17.1" customHeight="1" spans="1:10">
      <c r="A17" s="79"/>
      <c r="B17" s="80" t="s">
        <v>147</v>
      </c>
      <c r="C17" s="81"/>
      <c r="D17" s="82" t="s">
        <v>148</v>
      </c>
      <c r="E17" s="80" t="s">
        <v>147</v>
      </c>
      <c r="F17" s="81"/>
      <c r="G17" s="83" t="s">
        <v>148</v>
      </c>
      <c r="H17" s="82"/>
      <c r="J17" s="99"/>
    </row>
    <row r="18" ht="17.1" customHeight="1" spans="1:8">
      <c r="A18" s="66" t="s">
        <v>149</v>
      </c>
      <c r="B18" s="67" t="s">
        <v>145</v>
      </c>
      <c r="C18" s="68"/>
      <c r="D18" s="69"/>
      <c r="E18" s="70" t="s">
        <v>146</v>
      </c>
      <c r="F18" s="71"/>
      <c r="G18" s="71"/>
      <c r="H18" s="69"/>
    </row>
    <row r="19" ht="14.1" customHeight="1" spans="1:8">
      <c r="A19" s="72"/>
      <c r="B19" s="73"/>
      <c r="C19" s="74"/>
      <c r="D19" s="75"/>
      <c r="E19" s="76"/>
      <c r="F19" s="77"/>
      <c r="G19" s="77"/>
      <c r="H19" s="75"/>
    </row>
    <row r="20" ht="14.1" customHeight="1" spans="1:8">
      <c r="A20" s="72"/>
      <c r="B20" s="73"/>
      <c r="C20" s="74"/>
      <c r="D20" s="75"/>
      <c r="E20" s="73"/>
      <c r="F20" s="78"/>
      <c r="G20" s="78"/>
      <c r="H20" s="75"/>
    </row>
    <row r="21" ht="14.1" customHeight="1" spans="1:8">
      <c r="A21" s="72"/>
      <c r="B21" s="73"/>
      <c r="C21" s="74"/>
      <c r="D21" s="75"/>
      <c r="E21" s="73"/>
      <c r="F21" s="78"/>
      <c r="G21" s="78"/>
      <c r="H21" s="75"/>
    </row>
    <row r="22" ht="17.1" customHeight="1" spans="1:10">
      <c r="A22" s="79"/>
      <c r="B22" s="80" t="s">
        <v>147</v>
      </c>
      <c r="C22" s="81"/>
      <c r="D22" s="82" t="s">
        <v>148</v>
      </c>
      <c r="E22" s="80" t="s">
        <v>147</v>
      </c>
      <c r="F22" s="81"/>
      <c r="G22" s="83" t="s">
        <v>148</v>
      </c>
      <c r="H22" s="82"/>
      <c r="J22" s="99"/>
    </row>
    <row r="23" ht="17.1" customHeight="1" spans="1:8">
      <c r="A23" s="66" t="s">
        <v>150</v>
      </c>
      <c r="B23" s="67" t="s">
        <v>145</v>
      </c>
      <c r="C23" s="68"/>
      <c r="D23" s="69"/>
      <c r="E23" s="70" t="s">
        <v>146</v>
      </c>
      <c r="F23" s="71"/>
      <c r="G23" s="71"/>
      <c r="H23" s="69"/>
    </row>
    <row r="24" ht="12.95" customHeight="1" spans="1:8">
      <c r="A24" s="72"/>
      <c r="B24" s="73"/>
      <c r="C24" s="74"/>
      <c r="D24" s="75"/>
      <c r="E24" s="73"/>
      <c r="F24" s="78"/>
      <c r="G24" s="78"/>
      <c r="H24" s="75"/>
    </row>
    <row r="25" ht="12.95" customHeight="1" spans="1:8">
      <c r="A25" s="72"/>
      <c r="B25" s="73"/>
      <c r="C25" s="74"/>
      <c r="D25" s="75"/>
      <c r="E25" s="73"/>
      <c r="F25" s="78"/>
      <c r="G25" s="78"/>
      <c r="H25" s="75"/>
    </row>
    <row r="26" ht="12.95" customHeight="1" spans="1:8">
      <c r="A26" s="72"/>
      <c r="B26" s="73"/>
      <c r="C26" s="74"/>
      <c r="D26" s="75"/>
      <c r="E26" s="73"/>
      <c r="F26" s="78"/>
      <c r="G26" s="78"/>
      <c r="H26" s="75"/>
    </row>
    <row r="27" ht="17.1" customHeight="1" spans="1:10">
      <c r="A27" s="79"/>
      <c r="B27" s="84" t="s">
        <v>147</v>
      </c>
      <c r="C27" s="85"/>
      <c r="D27" s="86" t="s">
        <v>148</v>
      </c>
      <c r="E27" s="84" t="s">
        <v>147</v>
      </c>
      <c r="F27" s="85"/>
      <c r="G27" s="78" t="s">
        <v>148</v>
      </c>
      <c r="H27" s="86"/>
      <c r="J27" s="99"/>
    </row>
    <row r="28" ht="14.25" customHeight="1" spans="1:8">
      <c r="A28" s="54" t="s">
        <v>151</v>
      </c>
      <c r="B28" s="87"/>
      <c r="C28" s="88"/>
      <c r="D28" s="88"/>
      <c r="E28" s="88"/>
      <c r="F28" s="88"/>
      <c r="G28" s="88"/>
      <c r="H28" s="88"/>
    </row>
    <row r="29" ht="14.25" customHeight="1" spans="1:8">
      <c r="A29" s="89"/>
      <c r="B29" s="88"/>
      <c r="C29" s="88"/>
      <c r="D29" s="88"/>
      <c r="E29" s="88"/>
      <c r="F29" s="88"/>
      <c r="G29" s="88"/>
      <c r="H29" s="88"/>
    </row>
    <row r="30" ht="14.25" customHeight="1" spans="1:8">
      <c r="A30" s="89"/>
      <c r="B30" s="88"/>
      <c r="C30" s="88"/>
      <c r="D30" s="88"/>
      <c r="E30" s="88"/>
      <c r="F30" s="88"/>
      <c r="G30" s="88"/>
      <c r="H30" s="88"/>
    </row>
    <row r="31" ht="14.25" customHeight="1" spans="1:8">
      <c r="A31" s="90" t="s">
        <v>28</v>
      </c>
      <c r="B31" s="67"/>
      <c r="C31" s="68"/>
      <c r="D31" s="68"/>
      <c r="E31" s="68"/>
      <c r="F31" s="68"/>
      <c r="G31" s="68"/>
      <c r="H31" s="69"/>
    </row>
    <row r="32" customHeight="1" spans="1:8">
      <c r="A32" s="57"/>
      <c r="B32" s="73"/>
      <c r="C32" s="74"/>
      <c r="D32" s="74"/>
      <c r="E32" s="74"/>
      <c r="F32" s="74"/>
      <c r="G32" s="74"/>
      <c r="H32" s="75"/>
    </row>
    <row r="33" ht="16.35" customHeight="1" spans="1:8">
      <c r="A33" s="57"/>
      <c r="B33" s="73"/>
      <c r="C33" s="74"/>
      <c r="D33" s="74"/>
      <c r="E33" s="74"/>
      <c r="F33" s="91"/>
      <c r="G33" s="91"/>
      <c r="H33" s="75"/>
    </row>
    <row r="34" ht="14.25" customHeight="1" spans="1:8">
      <c r="A34" s="90" t="s">
        <v>152</v>
      </c>
      <c r="B34" s="67"/>
      <c r="C34" s="68"/>
      <c r="D34" s="68"/>
      <c r="E34" s="68"/>
      <c r="F34" s="68"/>
      <c r="G34" s="68"/>
      <c r="H34" s="69"/>
    </row>
    <row r="35" ht="9" customHeight="1" spans="1:8">
      <c r="A35" s="57"/>
      <c r="B35" s="73"/>
      <c r="C35" s="74"/>
      <c r="D35" s="74"/>
      <c r="E35" s="74"/>
      <c r="F35" s="74"/>
      <c r="G35" s="74"/>
      <c r="H35" s="75"/>
    </row>
    <row r="36" ht="16.35" customHeight="1" spans="1:8">
      <c r="A36" s="62"/>
      <c r="B36" s="92"/>
      <c r="C36" s="40"/>
      <c r="D36" s="40"/>
      <c r="E36" s="93" t="s">
        <v>153</v>
      </c>
      <c r="F36" s="40"/>
      <c r="G36" s="40"/>
      <c r="H36" s="94"/>
    </row>
    <row r="37" ht="21.2" customHeight="1" spans="1:8">
      <c r="A37" s="95" t="s">
        <v>154</v>
      </c>
      <c r="B37" s="95"/>
      <c r="C37" s="95"/>
      <c r="D37" s="95"/>
      <c r="E37" s="95" t="s">
        <v>155</v>
      </c>
      <c r="F37" s="95"/>
      <c r="G37" s="42" t="s">
        <v>156</v>
      </c>
      <c r="H37" s="42"/>
    </row>
    <row r="38" ht="21.2" customHeight="1" spans="1:8">
      <c r="A38" s="95" t="s">
        <v>157</v>
      </c>
      <c r="B38" s="95"/>
      <c r="C38" s="95"/>
      <c r="D38" s="95"/>
      <c r="E38" s="95" t="s">
        <v>158</v>
      </c>
      <c r="F38" s="95"/>
      <c r="G38" s="42" t="s">
        <v>156</v>
      </c>
      <c r="H38" s="42"/>
    </row>
    <row r="39" ht="21.95" customHeight="1" spans="1:8">
      <c r="A39" s="96" t="s">
        <v>159</v>
      </c>
      <c r="B39" s="96"/>
      <c r="C39" s="96"/>
      <c r="D39" s="96"/>
      <c r="E39" s="96"/>
      <c r="F39" s="96"/>
      <c r="G39" s="96"/>
      <c r="H39" s="96"/>
    </row>
  </sheetData>
  <mergeCells count="24">
    <mergeCell ref="F2:H2"/>
    <mergeCell ref="A4:H4"/>
    <mergeCell ref="B6:E6"/>
    <mergeCell ref="G6:H6"/>
    <mergeCell ref="B7:E7"/>
    <mergeCell ref="G7:H7"/>
    <mergeCell ref="D8:H8"/>
    <mergeCell ref="F33:G33"/>
    <mergeCell ref="B37:D37"/>
    <mergeCell ref="E37:F37"/>
    <mergeCell ref="G37:H37"/>
    <mergeCell ref="B38:D38"/>
    <mergeCell ref="E38:F38"/>
    <mergeCell ref="G38:H38"/>
    <mergeCell ref="A39:H39"/>
    <mergeCell ref="A9:A12"/>
    <mergeCell ref="A13:A17"/>
    <mergeCell ref="A18:A22"/>
    <mergeCell ref="A23:A27"/>
    <mergeCell ref="A28:A30"/>
    <mergeCell ref="A31:A33"/>
    <mergeCell ref="A34:A36"/>
    <mergeCell ref="B10:H11"/>
    <mergeCell ref="B28:H30"/>
  </mergeCells>
  <pageMargins left="0.71" right="0.71" top="0.236111111111111" bottom="0.55" header="0.31" footer="0.31"/>
  <pageSetup paperSize="9" orientation="portrait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3"/>
  <sheetViews>
    <sheetView workbookViewId="0">
      <selection activeCell="H10" sqref="H10"/>
    </sheetView>
  </sheetViews>
  <sheetFormatPr defaultColWidth="9" defaultRowHeight="15"/>
  <cols>
    <col min="1" max="1" width="13.75" style="19" customWidth="1"/>
    <col min="2" max="2" width="35.375" style="19" customWidth="1"/>
    <col min="3" max="3" width="6.625" style="19" customWidth="1"/>
    <col min="4" max="4" width="11.25" style="19" customWidth="1"/>
    <col min="5" max="5" width="12.375" style="19" customWidth="1"/>
    <col min="6" max="16384" width="9" style="19"/>
  </cols>
  <sheetData>
    <row r="3" ht="23" spans="1:9">
      <c r="A3" s="20" t="s">
        <v>160</v>
      </c>
      <c r="B3" s="20"/>
      <c r="C3" s="20"/>
      <c r="D3" s="20"/>
      <c r="E3" s="20"/>
      <c r="F3" s="21"/>
      <c r="G3" s="21"/>
      <c r="H3" s="21"/>
      <c r="I3" s="21"/>
    </row>
    <row r="4" ht="23" spans="1:9">
      <c r="A4" s="20"/>
      <c r="B4" s="20"/>
      <c r="C4" s="20"/>
      <c r="D4" s="20"/>
      <c r="E4" s="20"/>
      <c r="F4" s="21"/>
      <c r="G4" s="21"/>
      <c r="H4" s="21"/>
      <c r="I4" s="21"/>
    </row>
    <row r="5" ht="21" customHeight="1" spans="1:5">
      <c r="A5" s="22" t="s">
        <v>161</v>
      </c>
      <c r="B5" s="23" t="str">
        <f>+'2-控制价'!K13</f>
        <v>深圳华仑诚工程管理有限公司</v>
      </c>
      <c r="C5" s="23"/>
      <c r="D5" s="24" t="s">
        <v>162</v>
      </c>
      <c r="E5" s="22"/>
    </row>
    <row r="6" ht="3.75" customHeight="1" spans="2:4">
      <c r="B6" s="25"/>
      <c r="C6" s="25"/>
      <c r="D6" s="26"/>
    </row>
    <row r="7" ht="55.5" customHeight="1" spans="1:7">
      <c r="A7" s="27" t="s">
        <v>163</v>
      </c>
      <c r="B7" s="28" t="s">
        <v>164</v>
      </c>
      <c r="C7" s="29"/>
      <c r="D7" s="29"/>
      <c r="E7" s="30"/>
      <c r="F7" s="31"/>
      <c r="G7" s="31"/>
    </row>
    <row r="8" ht="55.5" customHeight="1" spans="1:5">
      <c r="A8" s="27" t="s">
        <v>165</v>
      </c>
      <c r="B8" s="27" t="s">
        <v>166</v>
      </c>
      <c r="C8" s="27" t="s">
        <v>167</v>
      </c>
      <c r="D8" s="27" t="s">
        <v>168</v>
      </c>
      <c r="E8" s="27" t="s">
        <v>169</v>
      </c>
    </row>
    <row r="9" ht="58.5" customHeight="1" spans="1:5">
      <c r="A9" s="27" t="s">
        <v>170</v>
      </c>
      <c r="B9" s="27" t="s">
        <v>171</v>
      </c>
      <c r="C9" s="32">
        <v>5</v>
      </c>
      <c r="D9" s="33"/>
      <c r="E9" s="33"/>
    </row>
    <row r="10" ht="51.75" customHeight="1" spans="1:5">
      <c r="A10" s="33"/>
      <c r="B10" s="34"/>
      <c r="C10" s="34"/>
      <c r="D10" s="33"/>
      <c r="E10" s="33"/>
    </row>
    <row r="11" ht="55.5" customHeight="1" spans="1:5">
      <c r="A11" s="33"/>
      <c r="B11" s="33"/>
      <c r="C11" s="33"/>
      <c r="D11" s="33"/>
      <c r="E11" s="33"/>
    </row>
    <row r="12" ht="49.5" customHeight="1" spans="1:5">
      <c r="A12" s="33" t="s">
        <v>28</v>
      </c>
      <c r="B12" s="33"/>
      <c r="C12" s="33"/>
      <c r="D12" s="33"/>
      <c r="E12" s="33"/>
    </row>
    <row r="13" ht="20.25" customHeight="1" spans="4:5">
      <c r="D13" s="35" t="s">
        <v>172</v>
      </c>
      <c r="E13" s="36"/>
    </row>
  </sheetData>
  <mergeCells count="4">
    <mergeCell ref="A3:E3"/>
    <mergeCell ref="B5:C5"/>
    <mergeCell ref="B7:E7"/>
    <mergeCell ref="D13:E13"/>
  </mergeCells>
  <pageMargins left="0.748031496062992" right="0.748031496062992" top="0.984251968503937" bottom="0.984251968503937" header="0.511811023622047" footer="0.511811023622047"/>
  <pageSetup paperSize="9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0" workbookViewId="0">
      <selection activeCell="E23" sqref="E23"/>
    </sheetView>
  </sheetViews>
  <sheetFormatPr defaultColWidth="9" defaultRowHeight="15"/>
  <cols>
    <col min="1" max="1" width="5.375" customWidth="1"/>
    <col min="2" max="2" width="19.875" customWidth="1"/>
    <col min="3" max="3" width="4.5" customWidth="1"/>
    <col min="4" max="7" width="7.25" customWidth="1"/>
    <col min="9" max="9" width="14.375" customWidth="1"/>
  </cols>
  <sheetData>
    <row r="1" ht="21" spans="1:11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0"/>
    </row>
    <row r="2" spans="1:11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10"/>
    </row>
    <row r="3" ht="39" spans="1:11">
      <c r="A3" s="3" t="s">
        <v>25</v>
      </c>
      <c r="B3" s="3" t="s">
        <v>49</v>
      </c>
      <c r="C3" s="3" t="s">
        <v>50</v>
      </c>
      <c r="D3" s="3" t="s">
        <v>175</v>
      </c>
      <c r="E3" s="3" t="s">
        <v>176</v>
      </c>
      <c r="F3" s="3" t="s">
        <v>177</v>
      </c>
      <c r="G3" s="3" t="s">
        <v>178</v>
      </c>
      <c r="H3" s="3" t="s">
        <v>53</v>
      </c>
      <c r="I3" s="3" t="s">
        <v>54</v>
      </c>
      <c r="J3" s="11" t="s">
        <v>28</v>
      </c>
      <c r="K3" s="10"/>
    </row>
    <row r="4" spans="1:11">
      <c r="A4" s="4" t="s">
        <v>179</v>
      </c>
      <c r="B4" s="4"/>
      <c r="C4" s="4"/>
      <c r="D4" s="4"/>
      <c r="E4" s="4"/>
      <c r="F4" s="4"/>
      <c r="G4" s="4"/>
      <c r="H4" s="4"/>
      <c r="I4" s="4"/>
      <c r="J4" s="4"/>
      <c r="K4" s="10"/>
    </row>
    <row r="5" ht="24" spans="1:11">
      <c r="A5" s="5">
        <v>1.1</v>
      </c>
      <c r="B5" s="6" t="s">
        <v>180</v>
      </c>
      <c r="C5" s="5" t="s">
        <v>108</v>
      </c>
      <c r="D5" s="5">
        <v>3</v>
      </c>
      <c r="E5" s="5"/>
      <c r="F5" s="5"/>
      <c r="G5" s="5">
        <f>SUM(D5:F5)</f>
        <v>3</v>
      </c>
      <c r="H5" s="5">
        <v>250</v>
      </c>
      <c r="I5" s="12">
        <f>G5*H5</f>
        <v>750</v>
      </c>
      <c r="J5" s="13"/>
      <c r="K5" s="14" t="s">
        <v>181</v>
      </c>
    </row>
    <row r="6" ht="24" spans="1:11">
      <c r="A6" s="5">
        <v>1.2</v>
      </c>
      <c r="B6" s="6" t="s">
        <v>182</v>
      </c>
      <c r="C6" s="5" t="s">
        <v>108</v>
      </c>
      <c r="D6" s="5">
        <v>3</v>
      </c>
      <c r="E6" s="5"/>
      <c r="F6" s="5">
        <v>3</v>
      </c>
      <c r="G6" s="5">
        <f t="shared" ref="G6:G13" si="0">SUM(D6:F6)</f>
        <v>6</v>
      </c>
      <c r="H6" s="5">
        <v>250</v>
      </c>
      <c r="I6" s="12">
        <f t="shared" ref="I6:I13" si="1">G6*H6</f>
        <v>1500</v>
      </c>
      <c r="J6" s="13"/>
      <c r="K6" s="14" t="s">
        <v>183</v>
      </c>
    </row>
    <row r="7" ht="26" spans="1:11">
      <c r="A7" s="5">
        <v>1.3</v>
      </c>
      <c r="B7" s="6" t="s">
        <v>184</v>
      </c>
      <c r="C7" s="5" t="s">
        <v>108</v>
      </c>
      <c r="D7" s="5">
        <v>12</v>
      </c>
      <c r="E7" s="5">
        <v>14</v>
      </c>
      <c r="F7" s="5"/>
      <c r="G7" s="5">
        <f t="shared" si="0"/>
        <v>26</v>
      </c>
      <c r="H7" s="5">
        <v>250</v>
      </c>
      <c r="I7" s="12">
        <f t="shared" si="1"/>
        <v>6500</v>
      </c>
      <c r="J7" s="13"/>
      <c r="K7" s="14" t="s">
        <v>181</v>
      </c>
    </row>
    <row r="8" ht="26" spans="1:11">
      <c r="A8" s="5">
        <v>1.4</v>
      </c>
      <c r="B8" s="6" t="s">
        <v>185</v>
      </c>
      <c r="C8" s="5" t="s">
        <v>108</v>
      </c>
      <c r="D8" s="5">
        <v>12</v>
      </c>
      <c r="E8" s="7">
        <f>14+13+8</f>
        <v>35</v>
      </c>
      <c r="F8" s="5">
        <v>35</v>
      </c>
      <c r="G8" s="5">
        <f t="shared" si="0"/>
        <v>82</v>
      </c>
      <c r="H8" s="5">
        <v>250</v>
      </c>
      <c r="I8" s="12">
        <f t="shared" si="1"/>
        <v>20500</v>
      </c>
      <c r="J8" s="13" t="s">
        <v>186</v>
      </c>
      <c r="K8" s="14" t="s">
        <v>183</v>
      </c>
    </row>
    <row r="9" ht="26" spans="1:11">
      <c r="A9" s="5">
        <v>1.5</v>
      </c>
      <c r="B9" s="6" t="s">
        <v>187</v>
      </c>
      <c r="C9" s="5" t="s">
        <v>126</v>
      </c>
      <c r="D9" s="5">
        <v>10</v>
      </c>
      <c r="E9" s="7"/>
      <c r="F9" s="5"/>
      <c r="G9" s="5">
        <f t="shared" si="0"/>
        <v>10</v>
      </c>
      <c r="H9" s="5">
        <v>1600</v>
      </c>
      <c r="I9" s="12">
        <f t="shared" si="1"/>
        <v>16000</v>
      </c>
      <c r="J9" s="13"/>
      <c r="K9" s="14" t="s">
        <v>188</v>
      </c>
    </row>
    <row r="10" ht="26" spans="1:11">
      <c r="A10" s="5">
        <v>1.6</v>
      </c>
      <c r="B10" s="6" t="s">
        <v>189</v>
      </c>
      <c r="C10" s="5" t="s">
        <v>126</v>
      </c>
      <c r="D10" s="5">
        <v>10</v>
      </c>
      <c r="E10" s="7">
        <v>18</v>
      </c>
      <c r="F10" s="5"/>
      <c r="G10" s="5">
        <f t="shared" si="0"/>
        <v>28</v>
      </c>
      <c r="H10" s="5">
        <v>400</v>
      </c>
      <c r="I10" s="12">
        <f t="shared" si="1"/>
        <v>11200</v>
      </c>
      <c r="J10" s="13"/>
      <c r="K10" s="14" t="s">
        <v>188</v>
      </c>
    </row>
    <row r="11" ht="26" spans="1:11">
      <c r="A11" s="5">
        <v>1.7</v>
      </c>
      <c r="B11" s="6" t="s">
        <v>190</v>
      </c>
      <c r="C11" s="5" t="s">
        <v>117</v>
      </c>
      <c r="D11" s="5"/>
      <c r="E11" s="7">
        <f>9*17</f>
        <v>153</v>
      </c>
      <c r="F11" s="5"/>
      <c r="G11" s="5">
        <f t="shared" si="0"/>
        <v>153</v>
      </c>
      <c r="H11" s="5">
        <v>380</v>
      </c>
      <c r="I11" s="12">
        <f t="shared" si="1"/>
        <v>58140</v>
      </c>
      <c r="J11" s="15" t="s">
        <v>191</v>
      </c>
      <c r="K11" s="14" t="s">
        <v>192</v>
      </c>
    </row>
    <row r="12" ht="26" spans="1:11">
      <c r="A12" s="5">
        <v>1.8</v>
      </c>
      <c r="B12" s="6" t="s">
        <v>193</v>
      </c>
      <c r="C12" s="5" t="s">
        <v>117</v>
      </c>
      <c r="D12" s="5"/>
      <c r="E12" s="7">
        <f>7*12</f>
        <v>84</v>
      </c>
      <c r="F12" s="5"/>
      <c r="G12" s="5">
        <f t="shared" si="0"/>
        <v>84</v>
      </c>
      <c r="H12" s="5">
        <v>180</v>
      </c>
      <c r="I12" s="12">
        <f t="shared" si="1"/>
        <v>15120</v>
      </c>
      <c r="J12" s="15" t="s">
        <v>194</v>
      </c>
      <c r="K12" s="14" t="s">
        <v>195</v>
      </c>
    </row>
    <row r="13" ht="24" spans="1:11">
      <c r="A13" s="5">
        <v>1.9</v>
      </c>
      <c r="B13" s="6" t="s">
        <v>196</v>
      </c>
      <c r="C13" s="5" t="s">
        <v>197</v>
      </c>
      <c r="D13" s="5"/>
      <c r="E13" s="5">
        <v>7</v>
      </c>
      <c r="F13" s="5"/>
      <c r="G13" s="5">
        <f t="shared" si="0"/>
        <v>7</v>
      </c>
      <c r="H13" s="5">
        <v>420</v>
      </c>
      <c r="I13" s="12">
        <f t="shared" si="1"/>
        <v>2940</v>
      </c>
      <c r="J13" s="13"/>
      <c r="K13" s="14" t="s">
        <v>195</v>
      </c>
    </row>
    <row r="14" spans="1:11">
      <c r="A14" s="8" t="s">
        <v>198</v>
      </c>
      <c r="B14" s="8"/>
      <c r="C14" s="8"/>
      <c r="D14" s="8"/>
      <c r="E14" s="8"/>
      <c r="F14" s="8"/>
      <c r="G14" s="8"/>
      <c r="H14" s="8"/>
      <c r="I14" s="16">
        <f>SUM(I5:I13)</f>
        <v>132650</v>
      </c>
      <c r="J14" s="13"/>
      <c r="K14" s="14"/>
    </row>
    <row r="15" spans="1:11">
      <c r="A15" s="9" t="s">
        <v>199</v>
      </c>
      <c r="B15" s="9"/>
      <c r="C15" s="9"/>
      <c r="D15" s="9"/>
      <c r="E15" s="9"/>
      <c r="F15" s="9"/>
      <c r="G15" s="9"/>
      <c r="H15" s="9"/>
      <c r="I15" s="9"/>
      <c r="J15" s="9"/>
      <c r="K15" s="14"/>
    </row>
    <row r="16" ht="26" spans="1:11">
      <c r="A16" s="5">
        <v>1</v>
      </c>
      <c r="B16" s="5" t="s">
        <v>200</v>
      </c>
      <c r="C16" s="5" t="s">
        <v>57</v>
      </c>
      <c r="D16" s="7" t="s">
        <v>201</v>
      </c>
      <c r="E16" s="7" t="s">
        <v>202</v>
      </c>
      <c r="F16" s="7"/>
      <c r="G16" s="7">
        <f>12*66+14*53</f>
        <v>1534</v>
      </c>
      <c r="H16" s="7">
        <v>74</v>
      </c>
      <c r="I16" s="12">
        <f>G16*H16</f>
        <v>113516</v>
      </c>
      <c r="J16" s="13" t="s">
        <v>203</v>
      </c>
      <c r="K16" s="14" t="s">
        <v>181</v>
      </c>
    </row>
    <row r="17" ht="26" spans="1:11">
      <c r="A17" s="5">
        <v>2</v>
      </c>
      <c r="B17" s="5" t="s">
        <v>204</v>
      </c>
      <c r="C17" s="5" t="s">
        <v>57</v>
      </c>
      <c r="D17" s="7" t="s">
        <v>201</v>
      </c>
      <c r="E17" s="7" t="s">
        <v>202</v>
      </c>
      <c r="F17" s="7"/>
      <c r="G17" s="7">
        <f>12*66+14*53</f>
        <v>1534</v>
      </c>
      <c r="H17" s="7">
        <v>50</v>
      </c>
      <c r="I17" s="12">
        <f>G17*H17</f>
        <v>76700</v>
      </c>
      <c r="J17" s="13" t="s">
        <v>203</v>
      </c>
      <c r="K17" s="14" t="s">
        <v>183</v>
      </c>
    </row>
    <row r="18" ht="26" spans="1:11">
      <c r="A18" s="5">
        <v>3</v>
      </c>
      <c r="B18" s="5" t="s">
        <v>205</v>
      </c>
      <c r="C18" s="5" t="s">
        <v>57</v>
      </c>
      <c r="D18" s="7" t="s">
        <v>206</v>
      </c>
      <c r="E18" s="7"/>
      <c r="F18" s="7"/>
      <c r="G18" s="7">
        <f>4*53</f>
        <v>212</v>
      </c>
      <c r="H18" s="7">
        <v>116</v>
      </c>
      <c r="I18" s="12">
        <f t="shared" ref="I18:I19" si="2">G18*H18</f>
        <v>24592</v>
      </c>
      <c r="J18" s="13"/>
      <c r="K18" s="14" t="s">
        <v>188</v>
      </c>
    </row>
    <row r="19" ht="26" spans="1:11">
      <c r="A19" s="5">
        <v>4</v>
      </c>
      <c r="B19" s="5" t="s">
        <v>207</v>
      </c>
      <c r="C19" s="5" t="s">
        <v>57</v>
      </c>
      <c r="D19" s="7" t="s">
        <v>208</v>
      </c>
      <c r="E19" s="7" t="s">
        <v>209</v>
      </c>
      <c r="F19" s="7"/>
      <c r="G19" s="7">
        <f>6*53+18*53</f>
        <v>1272</v>
      </c>
      <c r="H19" s="7">
        <v>116</v>
      </c>
      <c r="I19" s="12">
        <f t="shared" si="2"/>
        <v>147552</v>
      </c>
      <c r="J19" s="13"/>
      <c r="K19" s="14" t="s">
        <v>188</v>
      </c>
    </row>
    <row r="20" ht="26" spans="1:11">
      <c r="A20" s="5">
        <v>5</v>
      </c>
      <c r="B20" s="5" t="s">
        <v>210</v>
      </c>
      <c r="C20" s="5" t="s">
        <v>57</v>
      </c>
      <c r="D20" s="7"/>
      <c r="E20" s="7" t="s">
        <v>211</v>
      </c>
      <c r="F20" s="7"/>
      <c r="G20" s="7">
        <f>9*53</f>
        <v>477</v>
      </c>
      <c r="H20" s="7">
        <v>600</v>
      </c>
      <c r="I20" s="12">
        <f t="shared" ref="I20:I23" si="3">G20*H20</f>
        <v>286200</v>
      </c>
      <c r="J20" s="13"/>
      <c r="K20" s="14" t="s">
        <v>192</v>
      </c>
    </row>
    <row r="21" ht="26" spans="1:11">
      <c r="A21" s="5">
        <v>6</v>
      </c>
      <c r="B21" s="5" t="s">
        <v>212</v>
      </c>
      <c r="C21" s="5" t="s">
        <v>57</v>
      </c>
      <c r="D21" s="7" t="s">
        <v>213</v>
      </c>
      <c r="E21" s="7" t="s">
        <v>214</v>
      </c>
      <c r="F21" s="7"/>
      <c r="G21" s="7">
        <f>3*53+7*53</f>
        <v>530</v>
      </c>
      <c r="H21" s="7">
        <v>200</v>
      </c>
      <c r="I21" s="12">
        <f t="shared" si="3"/>
        <v>106000</v>
      </c>
      <c r="J21" s="13"/>
      <c r="K21" s="14" t="s">
        <v>195</v>
      </c>
    </row>
    <row r="22" ht="26" spans="1:11">
      <c r="A22" s="5">
        <v>7</v>
      </c>
      <c r="B22" s="5" t="s">
        <v>215</v>
      </c>
      <c r="C22" s="5" t="s">
        <v>57</v>
      </c>
      <c r="D22" s="7"/>
      <c r="E22" s="7" t="s">
        <v>216</v>
      </c>
      <c r="F22" s="7"/>
      <c r="G22" s="7">
        <f>13*53</f>
        <v>689</v>
      </c>
      <c r="H22" s="7">
        <v>50</v>
      </c>
      <c r="I22" s="12">
        <f t="shared" si="3"/>
        <v>34450</v>
      </c>
      <c r="J22" s="13" t="s">
        <v>203</v>
      </c>
      <c r="K22" s="14" t="s">
        <v>195</v>
      </c>
    </row>
    <row r="23" ht="26" spans="1:11">
      <c r="A23" s="5">
        <v>8</v>
      </c>
      <c r="B23" s="5" t="s">
        <v>217</v>
      </c>
      <c r="C23" s="5" t="s">
        <v>57</v>
      </c>
      <c r="D23" s="7"/>
      <c r="E23" s="7" t="s">
        <v>218</v>
      </c>
      <c r="F23" s="7" t="s">
        <v>219</v>
      </c>
      <c r="G23" s="7">
        <f>8*53+35*21</f>
        <v>1159</v>
      </c>
      <c r="H23" s="7">
        <v>50</v>
      </c>
      <c r="I23" s="12">
        <f t="shared" si="3"/>
        <v>57950</v>
      </c>
      <c r="J23" s="13" t="s">
        <v>203</v>
      </c>
      <c r="K23" s="14" t="s">
        <v>195</v>
      </c>
    </row>
    <row r="24" spans="1:11">
      <c r="A24" s="3" t="s">
        <v>198</v>
      </c>
      <c r="B24" s="3"/>
      <c r="C24" s="3"/>
      <c r="D24" s="3"/>
      <c r="E24" s="3"/>
      <c r="F24" s="3"/>
      <c r="G24" s="3"/>
      <c r="H24" s="3"/>
      <c r="I24" s="17">
        <f>SUM(I16:I23)</f>
        <v>846960</v>
      </c>
      <c r="J24" s="11"/>
      <c r="K24" s="14"/>
    </row>
    <row r="25" spans="1:11">
      <c r="A25" s="3" t="s">
        <v>220</v>
      </c>
      <c r="B25" s="3"/>
      <c r="C25" s="3"/>
      <c r="D25" s="3"/>
      <c r="E25" s="3"/>
      <c r="F25" s="3"/>
      <c r="G25" s="3"/>
      <c r="H25" s="3"/>
      <c r="I25" s="17">
        <f>ROUND(I14+I24,2)</f>
        <v>979610</v>
      </c>
      <c r="J25" s="18"/>
      <c r="K25" s="10"/>
    </row>
  </sheetData>
  <mergeCells count="9">
    <mergeCell ref="A1:J1"/>
    <mergeCell ref="A2:J2"/>
    <mergeCell ref="A4:J4"/>
    <mergeCell ref="D5:E5"/>
    <mergeCell ref="D6:E6"/>
    <mergeCell ref="A14:H14"/>
    <mergeCell ref="A15:J15"/>
    <mergeCell ref="A24:H24"/>
    <mergeCell ref="A25:H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龙岗区发展计划局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1-预总封</vt:lpstr>
      <vt:lpstr>2-控制价</vt:lpstr>
      <vt:lpstr>4-汇总表</vt:lpstr>
      <vt:lpstr>5-清单-封面</vt:lpstr>
      <vt:lpstr>监测费用</vt:lpstr>
      <vt:lpstr>检测费用</vt:lpstr>
      <vt:lpstr>6-审批表</vt:lpstr>
      <vt:lpstr>8-送达回证</vt:lpstr>
      <vt:lpstr>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dc:description>纯属个人所用，其他使用者使用过程中出现任何问题后果自负</dc:description>
  <cp:lastModifiedBy>林涌彬</cp:lastModifiedBy>
  <dcterms:created xsi:type="dcterms:W3CDTF">2004-02-04T08:08:00Z</dcterms:created>
  <cp:lastPrinted>2021-05-31T01:46:00Z</cp:lastPrinted>
  <dcterms:modified xsi:type="dcterms:W3CDTF">2023-12-04T02:45:43Z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55C47A40EB2E4D17A4BB65C9BDB82D76_13</vt:lpwstr>
  </property>
  <property fmtid="{D5CDD505-2E9C-101B-9397-08002B2CF9AE}" pid="4" name="KSOReadingLayout">
    <vt:bool>true</vt:bool>
  </property>
</Properties>
</file>